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10" windowWidth="12900" windowHeight="7485" tabRatio="968" activeTab="0"/>
  </bookViews>
  <sheets>
    <sheet name="Input" sheetId="1" r:id="rId1"/>
    <sheet name="Calculations" sheetId="2" r:id="rId2"/>
    <sheet name="Options" sheetId="3" r:id="rId3"/>
    <sheet name="PIA" sheetId="4" state="hidden" r:id="rId4"/>
    <sheet name="JS Factors" sheetId="5" state="hidden" r:id="rId5"/>
    <sheet name="CC Fctrs" sheetId="6" state="hidden" r:id="rId6"/>
    <sheet name="SLA fctrs" sheetId="7" state="hidden" r:id="rId7"/>
  </sheets>
  <definedNames>
    <definedName name="BS">'Calculations'!$B$13</definedName>
    <definedName name="BSD">'Input'!$C$10</definedName>
    <definedName name="BSS">#REF!</definedName>
    <definedName name="CC_fctrs">'CC Fctrs'!$A$10:$D$66</definedName>
    <definedName name="cc_fctrs_old">'CC Fctrs'!$G$10:$J$54</definedName>
    <definedName name="CompYr">#REF!</definedName>
    <definedName name="DOB">'Input'!$C$8</definedName>
    <definedName name="drop">'Input'!#REF!</definedName>
    <definedName name="EffDate">#REF!</definedName>
    <definedName name="ER_fctrs">#REF!</definedName>
    <definedName name="Erbft">'Calculations'!$F$29</definedName>
    <definedName name="JS_fctrs">'JS Factors'!$A$11:$G$2101</definedName>
    <definedName name="JS_fctrs_old">'JS Factors'!$M$10:$S$754</definedName>
    <definedName name="LS_fctrs">#REF!</definedName>
    <definedName name="Mort">'JS Factors'!$F$1</definedName>
    <definedName name="_xlnm.Print_Area" localSheetId="1">'Calculations'!$A$1:$F$32</definedName>
    <definedName name="_xlnm.Print_Area" localSheetId="0">'Input'!$A$1:$F$30</definedName>
    <definedName name="_xlnm.Print_Area" localSheetId="2">'Options'!$A$1:$G$52</definedName>
    <definedName name="_xlnm.Print_Titles" localSheetId="5">'CC Fctrs'!$9:$9</definedName>
    <definedName name="_xlnm.Print_Titles" localSheetId="4">'JS Factors'!$1:$10</definedName>
    <definedName name="_xlnm.Print_Titles" localSheetId="3">'PIA'!$9:$9</definedName>
    <definedName name="_xlnm.Print_Titles" localSheetId="6">'SLA fctrs'!$11:$11</definedName>
    <definedName name="RetAge">#REF!</definedName>
  </definedNames>
  <calcPr fullCalcOnLoad="1"/>
</workbook>
</file>

<file path=xl/comments3.xml><?xml version="1.0" encoding="utf-8"?>
<comments xmlns="http://schemas.openxmlformats.org/spreadsheetml/2006/main">
  <authors>
    <author>Alan Pennington</author>
  </authors>
  <commentList>
    <comment ref="H26" authorId="0">
      <text>
        <r>
          <rPr>
            <b/>
            <sz val="11"/>
            <rFont val="Tahoma"/>
            <family val="2"/>
          </rPr>
          <t>Scroll down to see additional options.</t>
        </r>
        <r>
          <rPr>
            <sz val="8"/>
            <rFont val="Tahoma"/>
            <family val="2"/>
          </rPr>
          <t xml:space="preserve">
</t>
        </r>
      </text>
    </comment>
  </commentList>
</comments>
</file>

<file path=xl/sharedStrings.xml><?xml version="1.0" encoding="utf-8"?>
<sst xmlns="http://schemas.openxmlformats.org/spreadsheetml/2006/main" count="221" uniqueCount="148">
  <si>
    <t>partAge</t>
  </si>
  <si>
    <t>BenAge</t>
  </si>
  <si>
    <t>50JS</t>
  </si>
  <si>
    <t>100JS</t>
  </si>
  <si>
    <t>50Popup</t>
  </si>
  <si>
    <t>100Popup</t>
  </si>
  <si>
    <t>Name:</t>
  </si>
  <si>
    <t>John Smith</t>
  </si>
  <si>
    <t>Date of Birth:</t>
  </si>
  <si>
    <t>Beneficiary Date of Birth:</t>
  </si>
  <si>
    <t>Benefit Start Date:</t>
  </si>
  <si>
    <t>Ages</t>
  </si>
  <si>
    <t>50% J&amp;S</t>
  </si>
  <si>
    <t>100% J&amp;S</t>
  </si>
  <si>
    <t>Factor</t>
  </si>
  <si>
    <t>Age</t>
  </si>
  <si>
    <t>5 Year      Certain &amp; Life</t>
  </si>
  <si>
    <t>10 Year Certain &amp; Life</t>
  </si>
  <si>
    <t>15 Year Certain &amp; Life</t>
  </si>
  <si>
    <t>Cash Refund Factor</t>
  </si>
  <si>
    <t>Benefit Amounts</t>
  </si>
  <si>
    <t>Date/Time Prepared:</t>
  </si>
  <si>
    <t>Benefit Form</t>
  </si>
  <si>
    <t>Social Security Number:</t>
  </si>
  <si>
    <t>(enter "n/a" if none)</t>
  </si>
  <si>
    <t>Death Benefit</t>
  </si>
  <si>
    <t>to Beneficiary</t>
  </si>
  <si>
    <t>*</t>
  </si>
  <si>
    <t>***</t>
  </si>
  <si>
    <t>Years to Normal Retirement</t>
  </si>
  <si>
    <t>C</t>
  </si>
  <si>
    <t>CITY OF CHATTANOOGA</t>
  </si>
  <si>
    <t>Highest Three Years of Compensation:</t>
  </si>
  <si>
    <t>Years of Service</t>
  </si>
  <si>
    <t xml:space="preserve">     (2% for each complete year up to 20 years and</t>
  </si>
  <si>
    <t xml:space="preserve">      1% for each additional year beginning with the 21st)</t>
  </si>
  <si>
    <t>City of Chattanooga Estimated Monthly Social Security Benefits Beginning at age 62</t>
  </si>
  <si>
    <t>Effective Date</t>
  </si>
  <si>
    <t>Comp Year</t>
  </si>
  <si>
    <t>Retire Age</t>
  </si>
  <si>
    <t>Backward Salary Scale</t>
  </si>
  <si>
    <t>Avg Earnings</t>
  </si>
  <si>
    <t>Annual</t>
  </si>
  <si>
    <t>Monthly</t>
  </si>
  <si>
    <t>Months of Service</t>
  </si>
  <si>
    <t>Particpant</t>
  </si>
  <si>
    <t>Beneficiary</t>
  </si>
  <si>
    <t>Exact Age at Benefit Start Date</t>
  </si>
  <si>
    <t>Age Last Birthday at Benefit Start Date</t>
  </si>
  <si>
    <t>Age Nearest Birthday at Benefit Start Date</t>
  </si>
  <si>
    <t>Monthly Benefit Amount (Benefit Rate * FAE - 50% * SS)</t>
  </si>
  <si>
    <t xml:space="preserve">Benefit Rate </t>
  </si>
  <si>
    <t xml:space="preserve">     (60% times Minimum[1 and Service/25].  Add an additional 1%</t>
  </si>
  <si>
    <t>Final Average Earnings</t>
  </si>
  <si>
    <t>Benefit Rate</t>
  </si>
  <si>
    <t>Monthly Benefit Amount (Benefit Rate * FAE)</t>
  </si>
  <si>
    <t>Final Average Earnings (FAE) per month</t>
  </si>
  <si>
    <t>Normal Retirement Date</t>
  </si>
  <si>
    <t>B</t>
  </si>
  <si>
    <t>A</t>
  </si>
  <si>
    <t>D</t>
  </si>
  <si>
    <t>E</t>
  </si>
  <si>
    <t>Worksheet prepared by BPSM, LLC 10/5/2000</t>
  </si>
  <si>
    <t>For non-integer ages, use age last birthday.</t>
  </si>
  <si>
    <t>Interest</t>
  </si>
  <si>
    <t>Participant Mortality</t>
  </si>
  <si>
    <t>Old Assumptions</t>
  </si>
  <si>
    <t>Int</t>
  </si>
  <si>
    <t>Mort</t>
  </si>
  <si>
    <t>SetBack</t>
  </si>
  <si>
    <t>1994 Group Annuity Mortality</t>
  </si>
  <si>
    <t>Mortality Assumptions (New or Old)</t>
  </si>
  <si>
    <t>ax</t>
  </si>
  <si>
    <t>ay</t>
  </si>
  <si>
    <t>axy</t>
  </si>
  <si>
    <t>axy bar</t>
  </si>
  <si>
    <t>Joint and Survivor Factors</t>
  </si>
  <si>
    <t>Beneficary</t>
  </si>
  <si>
    <t>part Setbk</t>
  </si>
  <si>
    <t>ben Setbk</t>
  </si>
  <si>
    <t>mort</t>
  </si>
  <si>
    <t>n/a</t>
  </si>
  <si>
    <t>Drop Annuities</t>
  </si>
  <si>
    <t>Life Annuity</t>
  </si>
  <si>
    <t>Early Retirement Calculation</t>
  </si>
  <si>
    <t>Reduction Factor</t>
  </si>
  <si>
    <t>Subtotal</t>
  </si>
  <si>
    <t>Option</t>
  </si>
  <si>
    <t>10 Year Certain &amp; Life*</t>
  </si>
  <si>
    <t>continue until the end of the certain period (10 years).</t>
  </si>
  <si>
    <t xml:space="preserve">If the participant dies prior to the end of the certain period, the monthly benefit will </t>
  </si>
  <si>
    <t>SSN:</t>
  </si>
  <si>
    <t>**</t>
  </si>
  <si>
    <t>The Drop Lump Sum is payable with one of the Drop Annuities.</t>
  </si>
  <si>
    <t>Y</t>
  </si>
  <si>
    <t>Percentage Formula (All Participants)</t>
  </si>
  <si>
    <t>Prior Formula - Social Security Offset</t>
  </si>
  <si>
    <t>Gross Monthly Benefit Amount</t>
  </si>
  <si>
    <t>no cap (remove)</t>
  </si>
  <si>
    <t xml:space="preserve">      for each completed year of service over 25)</t>
  </si>
  <si>
    <t>Estimated Social Security Benefit at 62 (see note)</t>
  </si>
  <si>
    <t>New</t>
  </si>
  <si>
    <t>sla fctr</t>
  </si>
  <si>
    <t>fctr Jx</t>
  </si>
  <si>
    <t>fctr Jx +1</t>
  </si>
  <si>
    <t>interp</t>
  </si>
  <si>
    <t>jx</t>
  </si>
  <si>
    <t>frac</t>
  </si>
  <si>
    <t>Calculations based on assumptions adopted by the Pension Board 10/19/2000 (GAM 94 at 7%).</t>
  </si>
  <si>
    <t>Life Annuity Factors for DROP conversion</t>
  </si>
  <si>
    <t>Certain &amp; Life Factors</t>
  </si>
  <si>
    <t>Completed Years of Service</t>
  </si>
  <si>
    <t>Years of Service (see note)</t>
  </si>
  <si>
    <t>note: Service includes years and months if years &lt;25, else use only years.</t>
  </si>
  <si>
    <t xml:space="preserve">             May input actual SS benefit if appropriate.</t>
  </si>
  <si>
    <t>(should be the first of a month)</t>
  </si>
  <si>
    <t>Service (years and months)</t>
  </si>
  <si>
    <t>1 Year Drop</t>
  </si>
  <si>
    <t>2 Year Drop</t>
  </si>
  <si>
    <t>3 Year Drop</t>
  </si>
  <si>
    <t>Drop Lump Sum***</t>
  </si>
  <si>
    <t>GENERAL PENSION PLAN - APPLICATION FOR BENEFITS - Optional Forms</t>
  </si>
  <si>
    <t xml:space="preserve">     (Max of Percentage benefit and Prior benefit)</t>
  </si>
  <si>
    <t>Hired before Jan. 1, 1985 (Y/N)</t>
  </si>
  <si>
    <t>GENERAL PENSION PLAN - APPLICATION FOR BENEFITS - Participant Data</t>
  </si>
  <si>
    <t>GENERAL PENSION PLAN - APPLICATION FOR BENEFITS - Calculation of Accrued Benefit</t>
  </si>
  <si>
    <t>Modified 100% J&amp;S</t>
  </si>
  <si>
    <t>Modified 50% J&amp;S</t>
  </si>
  <si>
    <t>Modified 100% J&amp;S**</t>
  </si>
  <si>
    <t>Modified 50% J&amp;S**</t>
  </si>
  <si>
    <t>Benefit Start Date (must be 55 or meet the rule of 80)</t>
  </si>
  <si>
    <t>Additional Date Calculations</t>
  </si>
  <si>
    <t>Age 55</t>
  </si>
  <si>
    <t>DOB</t>
  </si>
  <si>
    <t>Earliest Date for Rule of 80</t>
  </si>
  <si>
    <t>Age Meet Rule of 80 (based on current svc)</t>
  </si>
  <si>
    <t>Nx12 (3%colas)</t>
  </si>
  <si>
    <t>dx</t>
  </si>
  <si>
    <t>check compound cola at 61</t>
  </si>
  <si>
    <t>3% cola</t>
  </si>
  <si>
    <t>Monthly Benefit at Retirement</t>
  </si>
  <si>
    <t xml:space="preserve">Contact Cheryl Powell </t>
  </si>
  <si>
    <t>This worksheet is a tool to assist you in your retirement planning.</t>
  </si>
  <si>
    <t xml:space="preserve">   Benefits calculated for this page are estimates and may differ from benefits derived using your actual credited service and earnings history.</t>
  </si>
  <si>
    <t>City expressly disclaims the accuracy of any calculations made using this calculator and shall not be liable for any errors, omissions or other defects in the calculator or any actions taken in reliance thereon.</t>
  </si>
  <si>
    <t>Input your data here</t>
  </si>
  <si>
    <t>For more information about the General Pension Plan and benefits, or to request projected benefits or final calculations, please</t>
  </si>
  <si>
    <t>Calculations in this worksheet are estimates, based solely on the information you have input into the highlighted cells.  Your benefit may differ based on your record of credited service and earnings history.</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</si>
</sst>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_);_(* \(#,##0.000\);_(* &quot;-&quot;??_);_(@_)"/>
    <numFmt numFmtId="166" formatCode="_(* #,##0.0000_);_(* \(#,##0.0000\);_(* &quot;-&quot;??_);_(@_)"/>
    <numFmt numFmtId="167" formatCode="_(* #,##0.00000_);_(* \(#,##0.00000\);_(* &quot;-&quot;??_);_(@_)"/>
    <numFmt numFmtId="168" formatCode="000\-00\-0000"/>
    <numFmt numFmtId="169" formatCode="_(* #,##0.0000_)_)_);_(* \(#,##0.0000\);_(* &quot;-&quot;??_);_(@_)"/>
    <numFmt numFmtId="170" formatCode="0.0"/>
    <numFmt numFmtId="171" formatCode="0.000"/>
    <numFmt numFmtId="172" formatCode="0.0000"/>
    <numFmt numFmtId="173" formatCode="0.00000"/>
    <numFmt numFmtId="174" formatCode="0.000000"/>
    <numFmt numFmtId="175" formatCode="0.0000000"/>
    <numFmt numFmtId="176" formatCode="0.00000000"/>
    <numFmt numFmtId="177" formatCode="_(* #,##0.0000_);_(* \(#,##0.0000\);_(* &quot;-&quot;????_);_(@_)"/>
    <numFmt numFmtId="178" formatCode="\(0\)"/>
    <numFmt numFmtId="179" formatCode="m/d/yyyy\ h:mm\ AM/PM"/>
    <numFmt numFmtId="180" formatCode="_(&quot;$&quot;* #,##0.000_);_(&quot;$&quot;* \(#,##0.000\);_(&quot;$&quot;* &quot;-&quot;??_);_(@_)"/>
    <numFmt numFmtId="181" formatCode="_(&quot;$&quot;* #,##0.0_);_(&quot;$&quot;* \(#,##0.0\);_(&quot;$&quot;* &quot;-&quot;??_);_(@_)"/>
    <numFmt numFmtId="182" formatCode="#,##0.00;[Red]#,##0.00"/>
    <numFmt numFmtId="183" formatCode="#,##0.0;[Red]#,##0.0"/>
    <numFmt numFmtId="184" formatCode="#,##0;[Red]#,##0"/>
    <numFmt numFmtId="185" formatCode="0.00;[Red]0.00"/>
    <numFmt numFmtId="186" formatCode="#,##0.0000000000000;[Red]#,##0.0000000000000"/>
    <numFmt numFmtId="187" formatCode="mm/dd/yy"/>
    <numFmt numFmtId="188" formatCode="_(* #,##0_);_(* \(#,##0\);_(* &quot;-&quot;??_);_(@_)"/>
    <numFmt numFmtId="189" formatCode="0.0%"/>
    <numFmt numFmtId="190" formatCode="0.0000000000"/>
    <numFmt numFmtId="191" formatCode="0.000000000"/>
    <numFmt numFmtId="192" formatCode="_(* #,##0.00000_);_(* \(#,##0.00000\);_(* &quot;-&quot;?????_);_(@_)"/>
    <numFmt numFmtId="193" formatCode="#,##0.00000_);\(#,##0.00000\)"/>
    <numFmt numFmtId="194" formatCode="00000"/>
    <numFmt numFmtId="195" formatCode=";;"/>
    <numFmt numFmtId="196" formatCode="_(&quot;$&quot;* #,##0.00000_);_(&quot;$&quot;* \(#,##0.00000\);_(&quot;$&quot;* &quot;-&quot;?????_);_(@_)"/>
    <numFmt numFmtId="197" formatCode="0.000%"/>
    <numFmt numFmtId="198" formatCode="0.0000%"/>
    <numFmt numFmtId="199" formatCode="_(* #,##0.000000_);_(* \(#,##0.000000\);_(* &quot;-&quot;??_);_(@_)"/>
    <numFmt numFmtId="200" formatCode="mmmm\ d\,\ yyyy"/>
    <numFmt numFmtId="201" formatCode="_(&quot;$&quot;* #,##0.0000_);_(&quot;$&quot;* \(#,##0.0000\);_(&quot;$&quot;* &quot;-&quot;??_);_(@_)"/>
    <numFmt numFmtId="202" formatCode="_(&quot;$&quot;* #,##0.00000_);_(&quot;$&quot;* \(#,##0.00000\);_(&quot;$&quot;* &quot;-&quot;??_);_(@_)"/>
    <numFmt numFmtId="203" formatCode="_(&quot;$&quot;* #,##0.000000_);_(&quot;$&quot;* \(#,##0.000000\);_(&quot;$&quot;* &quot;-&quot;??_);_(@_)"/>
    <numFmt numFmtId="204" formatCode="_(&quot;$&quot;* #,##0.0000000_);_(&quot;$&quot;* \(#,##0.0000000\);_(&quot;$&quot;* &quot;-&quot;??_);_(@_)"/>
    <numFmt numFmtId="205" formatCode="_(&quot;$&quot;* #,##0.00000000_);_(&quot;$&quot;* \(#,##0.00000000\);_(&quot;$&quot;* &quot;-&quot;??_);_(@_)"/>
    <numFmt numFmtId="206" formatCode="_(&quot;$&quot;* #,##0.000000000_);_(&quot;$&quot;* \(#,##0.000000000\);_(&quot;$&quot;* &quot;-&quot;??_);_(@_)"/>
    <numFmt numFmtId="207" formatCode="_(* #,##0.0_);_(* \(#,##0.0\);_(* &quot;-&quot;?_);_(@_)"/>
    <numFmt numFmtId="208" formatCode="m/d/yy"/>
    <numFmt numFmtId="209" formatCode="[$-409]dddd\,\ mmmm\ dd\,\ yyyy"/>
    <numFmt numFmtId="210" formatCode="[$-409]h:mm:ss\ AM/PM"/>
    <numFmt numFmtId="211" formatCode="[&lt;=9999999]###\-####;\(###\)\ ###\-####"/>
    <numFmt numFmtId="212" formatCode="&quot;Yes&quot;;&quot;Yes&quot;;&quot;No&quot;"/>
    <numFmt numFmtId="213" formatCode="&quot;True&quot;;&quot;True&quot;;&quot;False&quot;"/>
    <numFmt numFmtId="214" formatCode="&quot;On&quot;;&quot;On&quot;;&quot;Off&quot;"/>
    <numFmt numFmtId="215" formatCode="[$€-2]\ #,##0.00_);[Red]\([$€-2]\ #,##0.00\)"/>
  </numFmts>
  <fonts count="47">
    <font>
      <sz val="10"/>
      <name val="Times New Roman"/>
      <family val="0"/>
    </font>
    <font>
      <b/>
      <sz val="10"/>
      <name val="Times New Roman"/>
      <family val="1"/>
    </font>
    <font>
      <b/>
      <sz val="14"/>
      <name val="times new roman"/>
      <family val="1"/>
    </font>
    <font>
      <b/>
      <sz val="10"/>
      <name val="Arial"/>
      <family val="2"/>
    </font>
    <font>
      <b/>
      <sz val="12"/>
      <name val="times new roman"/>
      <family val="1"/>
    </font>
    <font>
      <sz val="10"/>
      <color indexed="12"/>
      <name val="Times New Roman"/>
      <family val="1"/>
    </font>
    <font>
      <sz val="8"/>
      <name val="Tahoma"/>
      <family val="2"/>
    </font>
    <font>
      <b/>
      <sz val="11"/>
      <name val="Tahoma"/>
      <family val="2"/>
    </font>
    <font>
      <b/>
      <i/>
      <sz val="12"/>
      <name val="Times New Roman"/>
      <family val="1"/>
    </font>
    <font>
      <sz val="12"/>
      <name val="Times New Roman"/>
      <family val="1"/>
    </font>
    <font>
      <b/>
      <sz val="10"/>
      <name val="Calibri"/>
      <family val="2"/>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66">
    <xf numFmtId="0" fontId="0" fillId="0" borderId="0" xfId="0" applyAlignment="1">
      <alignment/>
    </xf>
    <xf numFmtId="166" fontId="0" fillId="0" borderId="0" xfId="42" applyNumberFormat="1" applyFont="1" applyAlignment="1">
      <alignment/>
    </xf>
    <xf numFmtId="0" fontId="1" fillId="0" borderId="0" xfId="0" applyFont="1" applyAlignment="1">
      <alignment/>
    </xf>
    <xf numFmtId="43" fontId="0" fillId="0" borderId="0" xfId="0" applyNumberFormat="1" applyAlignment="1">
      <alignment/>
    </xf>
    <xf numFmtId="0" fontId="0" fillId="0" borderId="10" xfId="0" applyBorder="1" applyAlignment="1">
      <alignment/>
    </xf>
    <xf numFmtId="0" fontId="0" fillId="0" borderId="0" xfId="0" applyAlignment="1">
      <alignment horizontal="center"/>
    </xf>
    <xf numFmtId="0" fontId="0" fillId="0" borderId="0" xfId="0" applyFont="1" applyAlignment="1">
      <alignment/>
    </xf>
    <xf numFmtId="0" fontId="0" fillId="0" borderId="11" xfId="0" applyBorder="1" applyAlignment="1">
      <alignment horizontal="center" wrapText="1"/>
    </xf>
    <xf numFmtId="0" fontId="0" fillId="0" borderId="11" xfId="0" applyBorder="1" applyAlignment="1">
      <alignment horizontal="center"/>
    </xf>
    <xf numFmtId="0" fontId="0" fillId="0" borderId="0" xfId="0" applyAlignment="1">
      <alignment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44" fontId="0" fillId="0" borderId="15" xfId="44" applyFont="1" applyBorder="1" applyAlignment="1">
      <alignment/>
    </xf>
    <xf numFmtId="169" fontId="0" fillId="0" borderId="0" xfId="0" applyNumberFormat="1" applyBorder="1" applyAlignment="1">
      <alignment/>
    </xf>
    <xf numFmtId="44" fontId="0" fillId="0" borderId="0" xfId="44" applyFont="1" applyBorder="1" applyAlignment="1">
      <alignment/>
    </xf>
    <xf numFmtId="0" fontId="2" fillId="0" borderId="0" xfId="0" applyFont="1" applyAlignment="1">
      <alignment/>
    </xf>
    <xf numFmtId="0" fontId="1" fillId="0" borderId="16" xfId="0" applyFont="1" applyBorder="1" applyAlignment="1">
      <alignment/>
    </xf>
    <xf numFmtId="0" fontId="0" fillId="0" borderId="16" xfId="0" applyBorder="1" applyAlignment="1">
      <alignment/>
    </xf>
    <xf numFmtId="0" fontId="0" fillId="0" borderId="0" xfId="0" applyAlignment="1">
      <alignment horizontal="right"/>
    </xf>
    <xf numFmtId="0" fontId="0" fillId="0" borderId="0" xfId="0" applyBorder="1" applyAlignment="1">
      <alignment horizontal="right"/>
    </xf>
    <xf numFmtId="0" fontId="0" fillId="0" borderId="17" xfId="0" applyBorder="1" applyAlignment="1">
      <alignment/>
    </xf>
    <xf numFmtId="0" fontId="0" fillId="0" borderId="18" xfId="0" applyBorder="1" applyAlignment="1">
      <alignment/>
    </xf>
    <xf numFmtId="178" fontId="0" fillId="0" borderId="13" xfId="0" applyNumberFormat="1" applyBorder="1" applyAlignment="1">
      <alignment horizontal="center"/>
    </xf>
    <xf numFmtId="44" fontId="0" fillId="0" borderId="17" xfId="44" applyFont="1" applyBorder="1" applyAlignment="1">
      <alignment/>
    </xf>
    <xf numFmtId="44" fontId="3" fillId="0" borderId="16" xfId="44" applyFont="1" applyBorder="1" applyAlignment="1">
      <alignment/>
    </xf>
    <xf numFmtId="44" fontId="0" fillId="0" borderId="19" xfId="44" applyFont="1" applyBorder="1" applyAlignment="1">
      <alignment/>
    </xf>
    <xf numFmtId="0" fontId="0" fillId="0" borderId="0" xfId="0" applyFont="1" applyBorder="1" applyAlignment="1">
      <alignment/>
    </xf>
    <xf numFmtId="0" fontId="4" fillId="0" borderId="10" xfId="0" applyFont="1" applyBorder="1" applyAlignment="1">
      <alignment/>
    </xf>
    <xf numFmtId="14" fontId="0" fillId="0" borderId="0" xfId="0" applyNumberFormat="1" applyAlignment="1">
      <alignment/>
    </xf>
    <xf numFmtId="1" fontId="0" fillId="0" borderId="0" xfId="0" applyNumberFormat="1" applyAlignment="1">
      <alignment/>
    </xf>
    <xf numFmtId="0" fontId="1" fillId="0" borderId="0" xfId="0" applyFont="1" applyBorder="1" applyAlignment="1">
      <alignment horizontal="center"/>
    </xf>
    <xf numFmtId="188" fontId="1" fillId="0" borderId="20" xfId="42" applyNumberFormat="1" applyFont="1" applyBorder="1" applyAlignment="1">
      <alignment/>
    </xf>
    <xf numFmtId="188" fontId="1" fillId="0" borderId="21" xfId="42" applyNumberFormat="1" applyFont="1" applyBorder="1" applyAlignment="1">
      <alignment/>
    </xf>
    <xf numFmtId="188" fontId="1" fillId="0" borderId="11" xfId="42" applyNumberFormat="1" applyFont="1" applyBorder="1" applyAlignment="1">
      <alignment/>
    </xf>
    <xf numFmtId="9" fontId="0" fillId="0" borderId="0" xfId="57" applyFont="1" applyAlignment="1">
      <alignment/>
    </xf>
    <xf numFmtId="0" fontId="1" fillId="0" borderId="0" xfId="0" applyFont="1" applyBorder="1" applyAlignment="1">
      <alignment horizontal="left"/>
    </xf>
    <xf numFmtId="0" fontId="1" fillId="0" borderId="17" xfId="0" applyFont="1" applyBorder="1" applyAlignment="1">
      <alignment horizontal="center"/>
    </xf>
    <xf numFmtId="0" fontId="0" fillId="0" borderId="11" xfId="0" applyBorder="1" applyAlignment="1">
      <alignment/>
    </xf>
    <xf numFmtId="0" fontId="0" fillId="0" borderId="21" xfId="0" applyBorder="1" applyAlignment="1">
      <alignment/>
    </xf>
    <xf numFmtId="0" fontId="1" fillId="0" borderId="20" xfId="0" applyFont="1" applyBorder="1" applyAlignment="1">
      <alignment horizontal="center"/>
    </xf>
    <xf numFmtId="188" fontId="1" fillId="0" borderId="20" xfId="0" applyNumberFormat="1" applyFont="1" applyBorder="1" applyAlignment="1">
      <alignment horizontal="center"/>
    </xf>
    <xf numFmtId="0" fontId="0" fillId="0" borderId="20" xfId="0" applyBorder="1" applyAlignment="1">
      <alignment/>
    </xf>
    <xf numFmtId="168" fontId="5" fillId="0" borderId="17" xfId="0" applyNumberFormat="1" applyFont="1" applyBorder="1" applyAlignment="1">
      <alignment horizontal="center"/>
    </xf>
    <xf numFmtId="0" fontId="0" fillId="0" borderId="14"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13" xfId="44" applyNumberFormat="1" applyFont="1" applyBorder="1" applyAlignment="1">
      <alignment horizontal="left"/>
    </xf>
    <xf numFmtId="44" fontId="0" fillId="0" borderId="17" xfId="0" applyNumberFormat="1" applyBorder="1" applyAlignment="1">
      <alignment/>
    </xf>
    <xf numFmtId="2" fontId="0" fillId="0" borderId="17" xfId="0" applyNumberFormat="1" applyBorder="1" applyAlignment="1">
      <alignment/>
    </xf>
    <xf numFmtId="10" fontId="0" fillId="0" borderId="17" xfId="0" applyNumberFormat="1" applyBorder="1" applyAlignment="1">
      <alignment/>
    </xf>
    <xf numFmtId="43" fontId="0" fillId="0" borderId="0" xfId="42" applyFont="1" applyBorder="1" applyAlignment="1">
      <alignment/>
    </xf>
    <xf numFmtId="0" fontId="0" fillId="0" borderId="0" xfId="0" applyAlignment="1">
      <alignment horizontal="left"/>
    </xf>
    <xf numFmtId="173" fontId="0" fillId="0" borderId="11" xfId="0" applyNumberFormat="1" applyBorder="1" applyAlignment="1">
      <alignment horizontal="center"/>
    </xf>
    <xf numFmtId="188" fontId="0" fillId="0" borderId="0" xfId="42" applyNumberFormat="1" applyFont="1" applyAlignment="1">
      <alignment/>
    </xf>
    <xf numFmtId="9" fontId="0" fillId="0" borderId="0" xfId="57" applyFont="1" applyAlignment="1">
      <alignment horizontal="center"/>
    </xf>
    <xf numFmtId="189" fontId="0" fillId="0" borderId="0" xfId="57" applyNumberFormat="1" applyFont="1" applyAlignment="1">
      <alignment horizontal="center"/>
    </xf>
    <xf numFmtId="166" fontId="0" fillId="0" borderId="23" xfId="42" applyNumberFormat="1" applyFont="1" applyBorder="1" applyAlignment="1">
      <alignment/>
    </xf>
    <xf numFmtId="166" fontId="0" fillId="0" borderId="24" xfId="42" applyNumberFormat="1" applyFont="1" applyBorder="1" applyAlignment="1">
      <alignment/>
    </xf>
    <xf numFmtId="166" fontId="0" fillId="0" borderId="0" xfId="42" applyNumberFormat="1" applyFont="1" applyBorder="1" applyAlignment="1">
      <alignment/>
    </xf>
    <xf numFmtId="172" fontId="0" fillId="0" borderId="0" xfId="0" applyNumberFormat="1" applyBorder="1" applyAlignment="1">
      <alignment/>
    </xf>
    <xf numFmtId="167" fontId="0" fillId="0" borderId="0" xfId="0" applyNumberFormat="1" applyAlignment="1">
      <alignment/>
    </xf>
    <xf numFmtId="0" fontId="1" fillId="0" borderId="0" xfId="0" applyFont="1" applyBorder="1" applyAlignment="1">
      <alignment/>
    </xf>
    <xf numFmtId="9" fontId="0" fillId="0" borderId="17" xfId="0" applyNumberFormat="1" applyFill="1" applyBorder="1" applyAlignment="1">
      <alignment horizontal="right"/>
    </xf>
    <xf numFmtId="0" fontId="0" fillId="0" borderId="17" xfId="0" applyFill="1" applyBorder="1" applyAlignment="1">
      <alignment horizontal="right"/>
    </xf>
    <xf numFmtId="44" fontId="0" fillId="0" borderId="17" xfId="44" applyFont="1" applyBorder="1" applyAlignment="1">
      <alignment horizontal="right"/>
    </xf>
    <xf numFmtId="44" fontId="0" fillId="0" borderId="18" xfId="44" applyFont="1" applyBorder="1" applyAlignment="1">
      <alignment horizontal="right"/>
    </xf>
    <xf numFmtId="44" fontId="0" fillId="0" borderId="19" xfId="44" applyFont="1" applyBorder="1" applyAlignment="1">
      <alignment horizontal="right"/>
    </xf>
    <xf numFmtId="49" fontId="0" fillId="0" borderId="12" xfId="44" applyNumberFormat="1" applyFont="1" applyBorder="1" applyAlignment="1">
      <alignment horizontal="left"/>
    </xf>
    <xf numFmtId="49" fontId="0" fillId="0" borderId="13" xfId="0" applyNumberFormat="1" applyBorder="1" applyAlignment="1">
      <alignment/>
    </xf>
    <xf numFmtId="49" fontId="0" fillId="0" borderId="14" xfId="44" applyNumberFormat="1" applyFont="1" applyBorder="1" applyAlignment="1">
      <alignment horizontal="left"/>
    </xf>
    <xf numFmtId="193" fontId="0" fillId="0" borderId="0" xfId="0" applyNumberFormat="1" applyBorder="1" applyAlignment="1">
      <alignment/>
    </xf>
    <xf numFmtId="44" fontId="0" fillId="0" borderId="17" xfId="44" applyFont="1" applyBorder="1" applyAlignment="1">
      <alignment horizontal="center"/>
    </xf>
    <xf numFmtId="0" fontId="1" fillId="0" borderId="25" xfId="0" applyFont="1" applyBorder="1" applyAlignment="1">
      <alignment horizontal="center"/>
    </xf>
    <xf numFmtId="168" fontId="0" fillId="0" borderId="0" xfId="0" applyNumberFormat="1" applyAlignment="1">
      <alignment horizontal="left"/>
    </xf>
    <xf numFmtId="49" fontId="2" fillId="0" borderId="0" xfId="0" applyNumberFormat="1" applyFont="1" applyAlignment="1">
      <alignment/>
    </xf>
    <xf numFmtId="49" fontId="1" fillId="0" borderId="16" xfId="44" applyNumberFormat="1" applyFont="1" applyBorder="1" applyAlignment="1">
      <alignment/>
    </xf>
    <xf numFmtId="49" fontId="0" fillId="0" borderId="13" xfId="44" applyNumberFormat="1" applyFont="1" applyBorder="1" applyAlignment="1">
      <alignment horizontal="left"/>
    </xf>
    <xf numFmtId="173" fontId="0" fillId="0" borderId="0" xfId="42" applyNumberFormat="1" applyFont="1" applyBorder="1" applyAlignment="1">
      <alignment/>
    </xf>
    <xf numFmtId="0" fontId="0" fillId="0" borderId="19" xfId="0" applyBorder="1" applyAlignment="1">
      <alignment/>
    </xf>
    <xf numFmtId="44" fontId="0" fillId="0" borderId="0" xfId="44" applyFont="1" applyBorder="1" applyAlignment="1">
      <alignment horizontal="right"/>
    </xf>
    <xf numFmtId="0" fontId="0" fillId="0" borderId="19" xfId="0" applyFill="1" applyBorder="1" applyAlignment="1">
      <alignment/>
    </xf>
    <xf numFmtId="0" fontId="1" fillId="0" borderId="12" xfId="0" applyFont="1" applyBorder="1" applyAlignment="1">
      <alignment/>
    </xf>
    <xf numFmtId="44" fontId="1" fillId="0" borderId="24" xfId="44" applyFont="1" applyBorder="1" applyAlignment="1">
      <alignment horizontal="right"/>
    </xf>
    <xf numFmtId="44" fontId="1" fillId="0" borderId="18" xfId="44" applyFont="1" applyBorder="1" applyAlignment="1">
      <alignment horizontal="right"/>
    </xf>
    <xf numFmtId="44" fontId="1" fillId="0" borderId="18" xfId="0" applyNumberFormat="1" applyFont="1" applyBorder="1" applyAlignment="1">
      <alignment/>
    </xf>
    <xf numFmtId="49" fontId="1" fillId="0" borderId="12" xfId="44" applyNumberFormat="1" applyFont="1" applyFill="1" applyBorder="1" applyAlignment="1">
      <alignment horizontal="left"/>
    </xf>
    <xf numFmtId="49" fontId="1" fillId="0" borderId="12" xfId="44" applyNumberFormat="1" applyFont="1" applyBorder="1" applyAlignment="1">
      <alignment horizontal="left"/>
    </xf>
    <xf numFmtId="44" fontId="1" fillId="0" borderId="19" xfId="44" applyFont="1" applyBorder="1" applyAlignment="1">
      <alignment/>
    </xf>
    <xf numFmtId="14" fontId="0" fillId="0" borderId="17" xfId="0" applyNumberFormat="1" applyBorder="1" applyAlignment="1">
      <alignment/>
    </xf>
    <xf numFmtId="43" fontId="0" fillId="0" borderId="17" xfId="42" applyFont="1" applyBorder="1" applyAlignment="1">
      <alignment/>
    </xf>
    <xf numFmtId="0" fontId="0" fillId="0" borderId="14" xfId="0" applyFont="1" applyBorder="1" applyAlignment="1">
      <alignment/>
    </xf>
    <xf numFmtId="44" fontId="1" fillId="0" borderId="18" xfId="44" applyFont="1" applyBorder="1" applyAlignment="1">
      <alignment/>
    </xf>
    <xf numFmtId="178" fontId="0" fillId="0" borderId="12" xfId="0" applyNumberFormat="1" applyBorder="1" applyAlignment="1">
      <alignment/>
    </xf>
    <xf numFmtId="193" fontId="0" fillId="0" borderId="15" xfId="0" applyNumberFormat="1" applyBorder="1" applyAlignment="1">
      <alignment/>
    </xf>
    <xf numFmtId="43" fontId="0" fillId="0" borderId="0" xfId="0" applyNumberFormat="1" applyFont="1" applyAlignment="1">
      <alignment/>
    </xf>
    <xf numFmtId="0" fontId="0" fillId="0" borderId="0" xfId="0" applyFont="1" applyAlignment="1">
      <alignment horizontal="right"/>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right"/>
    </xf>
    <xf numFmtId="43" fontId="0" fillId="0" borderId="0" xfId="42" applyFont="1" applyBorder="1" applyAlignment="1">
      <alignment horizontal="right"/>
    </xf>
    <xf numFmtId="193" fontId="0" fillId="0" borderId="0" xfId="0" applyNumberFormat="1" applyBorder="1" applyAlignment="1">
      <alignment horizontal="right"/>
    </xf>
    <xf numFmtId="169" fontId="0" fillId="0" borderId="0" xfId="0" applyNumberFormat="1" applyBorder="1" applyAlignment="1">
      <alignment horizontal="right"/>
    </xf>
    <xf numFmtId="178" fontId="0" fillId="0" borderId="26" xfId="0" applyNumberFormat="1" applyBorder="1" applyAlignment="1">
      <alignment horizontal="center"/>
    </xf>
    <xf numFmtId="193" fontId="0" fillId="0" borderId="16" xfId="0" applyNumberFormat="1" applyBorder="1" applyAlignment="1">
      <alignment horizontal="right"/>
    </xf>
    <xf numFmtId="44" fontId="0" fillId="0" borderId="16" xfId="44" applyFont="1" applyBorder="1" applyAlignment="1">
      <alignment horizontal="right"/>
    </xf>
    <xf numFmtId="44" fontId="0" fillId="0" borderId="27" xfId="44" applyFont="1" applyBorder="1" applyAlignment="1">
      <alignment horizontal="right"/>
    </xf>
    <xf numFmtId="9" fontId="0" fillId="0" borderId="0" xfId="57" applyFont="1" applyAlignment="1">
      <alignment horizontal="center"/>
    </xf>
    <xf numFmtId="9" fontId="0" fillId="0" borderId="0" xfId="57" applyFont="1" applyAlignment="1">
      <alignment/>
    </xf>
    <xf numFmtId="2" fontId="0" fillId="0" borderId="0" xfId="0" applyNumberFormat="1" applyAlignment="1">
      <alignment horizontal="center"/>
    </xf>
    <xf numFmtId="49" fontId="1" fillId="0" borderId="10" xfId="44" applyNumberFormat="1" applyFont="1" applyFill="1" applyBorder="1" applyAlignment="1">
      <alignment horizontal="left"/>
    </xf>
    <xf numFmtId="43" fontId="0" fillId="0" borderId="24" xfId="42" applyFont="1" applyBorder="1" applyAlignment="1">
      <alignment/>
    </xf>
    <xf numFmtId="0" fontId="1" fillId="0" borderId="15" xfId="0" applyFont="1" applyBorder="1" applyAlignment="1">
      <alignment horizontal="center"/>
    </xf>
    <xf numFmtId="0" fontId="1" fillId="0" borderId="19" xfId="0" applyFont="1" applyBorder="1" applyAlignment="1">
      <alignment horizontal="center"/>
    </xf>
    <xf numFmtId="2" fontId="0" fillId="0" borderId="0" xfId="42" applyNumberFormat="1" applyFont="1" applyBorder="1" applyAlignment="1">
      <alignment horizontal="center"/>
    </xf>
    <xf numFmtId="43" fontId="0" fillId="0" borderId="17" xfId="42" applyNumberFormat="1" applyFont="1" applyBorder="1" applyAlignment="1">
      <alignment horizontal="center"/>
    </xf>
    <xf numFmtId="43" fontId="0" fillId="0" borderId="17" xfId="0" applyNumberFormat="1" applyBorder="1" applyAlignment="1">
      <alignment horizontal="center"/>
    </xf>
    <xf numFmtId="2" fontId="0" fillId="0" borderId="10" xfId="42" applyNumberFormat="1" applyFont="1" applyBorder="1" applyAlignment="1">
      <alignment horizontal="center"/>
    </xf>
    <xf numFmtId="43" fontId="0" fillId="0" borderId="18" xfId="0" applyNumberFormat="1" applyBorder="1" applyAlignment="1">
      <alignment horizontal="center"/>
    </xf>
    <xf numFmtId="178" fontId="1" fillId="0" borderId="13" xfId="0" applyNumberFormat="1" applyFont="1" applyBorder="1" applyAlignment="1">
      <alignment horizontal="center"/>
    </xf>
    <xf numFmtId="195" fontId="0" fillId="0" borderId="13" xfId="0" applyNumberFormat="1" applyBorder="1" applyAlignment="1">
      <alignment horizontal="center"/>
    </xf>
    <xf numFmtId="44" fontId="1" fillId="0" borderId="0" xfId="44" applyFont="1" applyBorder="1" applyAlignment="1">
      <alignment horizontal="right"/>
    </xf>
    <xf numFmtId="44" fontId="0" fillId="0" borderId="16" xfId="44" applyFont="1" applyBorder="1" applyAlignment="1">
      <alignment/>
    </xf>
    <xf numFmtId="0" fontId="0" fillId="0" borderId="0" xfId="0" applyFont="1" applyAlignment="1">
      <alignment horizontal="center"/>
    </xf>
    <xf numFmtId="197" fontId="0" fillId="0" borderId="17" xfId="57" applyNumberFormat="1" applyFont="1" applyBorder="1" applyAlignment="1">
      <alignment/>
    </xf>
    <xf numFmtId="167" fontId="0" fillId="0" borderId="17" xfId="42" applyNumberFormat="1" applyFont="1" applyBorder="1" applyAlignment="1">
      <alignment/>
    </xf>
    <xf numFmtId="195" fontId="0" fillId="0" borderId="0" xfId="0" applyNumberFormat="1" applyAlignment="1">
      <alignment/>
    </xf>
    <xf numFmtId="14" fontId="0" fillId="0" borderId="18" xfId="0" applyNumberFormat="1" applyBorder="1" applyAlignment="1">
      <alignment/>
    </xf>
    <xf numFmtId="164" fontId="0" fillId="0" borderId="0" xfId="42" applyNumberFormat="1" applyFont="1" applyAlignment="1">
      <alignment/>
    </xf>
    <xf numFmtId="208" fontId="0" fillId="0" borderId="0" xfId="0" applyNumberFormat="1" applyFont="1" applyBorder="1" applyAlignment="1">
      <alignment horizontal="center"/>
    </xf>
    <xf numFmtId="208" fontId="0" fillId="0" borderId="17" xfId="0" applyNumberFormat="1" applyFont="1" applyBorder="1" applyAlignment="1">
      <alignment horizontal="center"/>
    </xf>
    <xf numFmtId="208" fontId="0" fillId="0" borderId="0" xfId="42" applyNumberFormat="1" applyFont="1" applyBorder="1" applyAlignment="1">
      <alignment/>
    </xf>
    <xf numFmtId="208" fontId="0" fillId="0" borderId="0" xfId="0" applyNumberFormat="1" applyFont="1" applyBorder="1" applyAlignment="1">
      <alignment/>
    </xf>
    <xf numFmtId="0" fontId="5" fillId="33" borderId="19" xfId="0" applyFont="1" applyFill="1" applyBorder="1" applyAlignment="1" applyProtection="1">
      <alignment horizontal="center"/>
      <protection locked="0"/>
    </xf>
    <xf numFmtId="168" fontId="5" fillId="33" borderId="17" xfId="0" applyNumberFormat="1" applyFont="1" applyFill="1" applyBorder="1" applyAlignment="1" applyProtection="1">
      <alignment horizontal="center"/>
      <protection locked="0"/>
    </xf>
    <xf numFmtId="14" fontId="5" fillId="33" borderId="17" xfId="0" applyNumberFormat="1" applyFont="1" applyFill="1" applyBorder="1" applyAlignment="1" applyProtection="1">
      <alignment horizontal="center"/>
      <protection locked="0"/>
    </xf>
    <xf numFmtId="1" fontId="5" fillId="33" borderId="17" xfId="0" applyNumberFormat="1" applyFont="1" applyFill="1" applyBorder="1" applyAlignment="1" applyProtection="1">
      <alignment horizontal="center"/>
      <protection locked="0"/>
    </xf>
    <xf numFmtId="44" fontId="5" fillId="33" borderId="17" xfId="44" applyFont="1" applyFill="1" applyBorder="1" applyAlignment="1" applyProtection="1">
      <alignment/>
      <protection locked="0"/>
    </xf>
    <xf numFmtId="44" fontId="5" fillId="33" borderId="18" xfId="44" applyFont="1" applyFill="1" applyBorder="1" applyAlignment="1" applyProtection="1">
      <alignment/>
      <protection locked="0"/>
    </xf>
    <xf numFmtId="0" fontId="8" fillId="34" borderId="13" xfId="0" applyFont="1" applyFill="1" applyBorder="1" applyAlignment="1">
      <alignment/>
    </xf>
    <xf numFmtId="0" fontId="9" fillId="34" borderId="0" xfId="0" applyFont="1" applyFill="1" applyBorder="1" applyAlignment="1">
      <alignment/>
    </xf>
    <xf numFmtId="0" fontId="0" fillId="34" borderId="0" xfId="0" applyFill="1" applyBorder="1" applyAlignment="1">
      <alignment/>
    </xf>
    <xf numFmtId="0" fontId="0" fillId="34" borderId="17" xfId="0" applyFill="1" applyBorder="1" applyAlignment="1">
      <alignment/>
    </xf>
    <xf numFmtId="0" fontId="8" fillId="34" borderId="14" xfId="0" applyFont="1" applyFill="1" applyBorder="1" applyAlignment="1">
      <alignment/>
    </xf>
    <xf numFmtId="211" fontId="4" fillId="34" borderId="10" xfId="0" applyNumberFormat="1" applyFont="1" applyFill="1" applyBorder="1" applyAlignment="1">
      <alignment horizontal="left"/>
    </xf>
    <xf numFmtId="0" fontId="0" fillId="34" borderId="10" xfId="0" applyFill="1" applyBorder="1" applyAlignment="1">
      <alignment/>
    </xf>
    <xf numFmtId="0" fontId="0" fillId="34" borderId="18" xfId="0" applyFill="1" applyBorder="1" applyAlignment="1">
      <alignment/>
    </xf>
    <xf numFmtId="0" fontId="8" fillId="34" borderId="13" xfId="0" applyFont="1" applyFill="1" applyBorder="1" applyAlignment="1">
      <alignment horizontal="left" wrapText="1"/>
    </xf>
    <xf numFmtId="0" fontId="8" fillId="34" borderId="0" xfId="0" applyFont="1" applyFill="1" applyBorder="1" applyAlignment="1">
      <alignment horizontal="left" wrapText="1"/>
    </xf>
    <xf numFmtId="0" fontId="8" fillId="34" borderId="17" xfId="0" applyFont="1" applyFill="1" applyBorder="1" applyAlignment="1">
      <alignment horizontal="left" wrapText="1"/>
    </xf>
    <xf numFmtId="0" fontId="8" fillId="34" borderId="13" xfId="0" applyFont="1" applyFill="1" applyBorder="1" applyAlignment="1">
      <alignment horizontal="left" wrapText="1"/>
    </xf>
    <xf numFmtId="0" fontId="8" fillId="34" borderId="0" xfId="0" applyFont="1" applyFill="1" applyBorder="1" applyAlignment="1">
      <alignment horizontal="left" wrapText="1"/>
    </xf>
    <xf numFmtId="0" fontId="8" fillId="34" borderId="17" xfId="0" applyFont="1" applyFill="1" applyBorder="1" applyAlignment="1">
      <alignment horizontal="left" wrapText="1"/>
    </xf>
    <xf numFmtId="0" fontId="8" fillId="34" borderId="12" xfId="0" applyFont="1" applyFill="1" applyBorder="1" applyAlignment="1">
      <alignment horizontal="left" wrapText="1"/>
    </xf>
    <xf numFmtId="0" fontId="8" fillId="34" borderId="15" xfId="0" applyFont="1" applyFill="1" applyBorder="1" applyAlignment="1">
      <alignment horizontal="left" wrapText="1"/>
    </xf>
    <xf numFmtId="0" fontId="8" fillId="34" borderId="19" xfId="0" applyFont="1" applyFill="1" applyBorder="1" applyAlignment="1">
      <alignment horizontal="left" wrapText="1"/>
    </xf>
    <xf numFmtId="179" fontId="0" fillId="0" borderId="0" xfId="0" applyNumberFormat="1" applyAlignment="1">
      <alignment horizontal="left"/>
    </xf>
    <xf numFmtId="0" fontId="11" fillId="34" borderId="12" xfId="0" applyFont="1" applyFill="1" applyBorder="1" applyAlignment="1">
      <alignment horizontal="center" wrapText="1"/>
    </xf>
    <xf numFmtId="0" fontId="11" fillId="34" borderId="15" xfId="0" applyFont="1" applyFill="1" applyBorder="1" applyAlignment="1">
      <alignment horizontal="center" wrapText="1"/>
    </xf>
    <xf numFmtId="0" fontId="11" fillId="34" borderId="19" xfId="0" applyFont="1" applyFill="1" applyBorder="1" applyAlignment="1">
      <alignment horizontal="center" wrapText="1"/>
    </xf>
    <xf numFmtId="0" fontId="10" fillId="0" borderId="0" xfId="0" applyFont="1" applyAlignment="1">
      <alignment horizontal="center" wrapText="1"/>
    </xf>
    <xf numFmtId="0" fontId="11" fillId="34" borderId="14" xfId="0" applyFont="1" applyFill="1" applyBorder="1" applyAlignment="1">
      <alignment horizontal="center" wrapText="1"/>
    </xf>
    <xf numFmtId="0" fontId="11" fillId="34" borderId="10" xfId="0" applyFont="1" applyFill="1" applyBorder="1" applyAlignment="1">
      <alignment horizontal="center" wrapText="1"/>
    </xf>
    <xf numFmtId="0" fontId="11" fillId="34" borderId="18"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F27"/>
  <sheetViews>
    <sheetView tabSelected="1" view="pageBreakPreview" zoomScaleSheetLayoutView="100" zoomScalePageLayoutView="0" workbookViewId="0" topLeftCell="A1">
      <selection activeCell="C25" sqref="C25"/>
    </sheetView>
  </sheetViews>
  <sheetFormatPr defaultColWidth="9.33203125" defaultRowHeight="12.75"/>
  <cols>
    <col min="1" max="1" width="5.5" style="0" customWidth="1"/>
    <col min="2" max="2" width="30.66015625" style="0" customWidth="1"/>
    <col min="3" max="3" width="23.16015625" style="0" customWidth="1"/>
    <col min="4" max="4" width="4.16015625" style="0" customWidth="1"/>
    <col min="5" max="5" width="20.5" style="0" customWidth="1"/>
    <col min="6" max="6" width="8.66015625" style="0" customWidth="1"/>
  </cols>
  <sheetData>
    <row r="1" spans="1:2" ht="18.75">
      <c r="A1" s="18" t="s">
        <v>31</v>
      </c>
      <c r="B1" s="2"/>
    </row>
    <row r="2" spans="1:6" ht="13.5" thickBot="1">
      <c r="A2" s="27" t="s">
        <v>124</v>
      </c>
      <c r="B2" s="19"/>
      <c r="C2" s="20"/>
      <c r="D2" s="20"/>
      <c r="E2" s="20"/>
      <c r="F2" s="20"/>
    </row>
    <row r="4" ht="12.75">
      <c r="A4" s="29" t="s">
        <v>145</v>
      </c>
    </row>
    <row r="5" spans="1:3" ht="12.75">
      <c r="A5" s="14"/>
      <c r="C5" s="14"/>
    </row>
    <row r="6" spans="1:3" ht="12.75">
      <c r="A6" s="10" t="s">
        <v>6</v>
      </c>
      <c r="B6" s="13"/>
      <c r="C6" s="135" t="s">
        <v>7</v>
      </c>
    </row>
    <row r="7" spans="1:3" ht="12.75">
      <c r="A7" s="11" t="s">
        <v>23</v>
      </c>
      <c r="B7" s="14"/>
      <c r="C7" s="136">
        <v>111223333</v>
      </c>
    </row>
    <row r="8" spans="1:3" ht="12.75">
      <c r="A8" s="11" t="s">
        <v>8</v>
      </c>
      <c r="B8" s="14"/>
      <c r="C8" s="137">
        <v>16951</v>
      </c>
    </row>
    <row r="9" spans="1:4" ht="12.75">
      <c r="A9" s="11" t="s">
        <v>9</v>
      </c>
      <c r="B9" s="14"/>
      <c r="C9" s="137">
        <v>17690</v>
      </c>
      <c r="D9" t="s">
        <v>24</v>
      </c>
    </row>
    <row r="10" spans="1:4" ht="12.75">
      <c r="A10" s="11" t="s">
        <v>10</v>
      </c>
      <c r="B10" s="14"/>
      <c r="C10" s="137">
        <v>37803</v>
      </c>
      <c r="D10" t="s">
        <v>115</v>
      </c>
    </row>
    <row r="11" spans="1:3" ht="12.75">
      <c r="A11" s="11" t="s">
        <v>33</v>
      </c>
      <c r="B11" s="14"/>
      <c r="C11" s="138">
        <v>28</v>
      </c>
    </row>
    <row r="12" spans="1:3" ht="12.75">
      <c r="A12" s="11" t="s">
        <v>44</v>
      </c>
      <c r="B12" s="14"/>
      <c r="C12" s="138">
        <v>7</v>
      </c>
    </row>
    <row r="13" spans="1:3" ht="12.75">
      <c r="A13" s="11" t="s">
        <v>123</v>
      </c>
      <c r="B13" s="14"/>
      <c r="C13" s="138" t="s">
        <v>94</v>
      </c>
    </row>
    <row r="14" spans="1:3" ht="12.75">
      <c r="A14" s="79" t="s">
        <v>32</v>
      </c>
      <c r="B14" s="14"/>
      <c r="C14" s="139">
        <v>26466.71</v>
      </c>
    </row>
    <row r="15" spans="1:3" ht="12.75">
      <c r="A15" s="11"/>
      <c r="B15" s="14"/>
      <c r="C15" s="139">
        <v>25000</v>
      </c>
    </row>
    <row r="16" spans="1:3" ht="12.75">
      <c r="A16" s="12"/>
      <c r="B16" s="4"/>
      <c r="C16" s="140">
        <v>25282.52</v>
      </c>
    </row>
    <row r="17" spans="1:3" ht="12.75">
      <c r="A17" s="14"/>
      <c r="B17" s="14"/>
      <c r="C17" s="17"/>
    </row>
    <row r="18" spans="1:6" ht="12.75">
      <c r="A18" t="s">
        <v>108</v>
      </c>
      <c r="F18" s="3"/>
    </row>
    <row r="21" spans="2:5" ht="30.75" customHeight="1">
      <c r="B21" s="155" t="s">
        <v>142</v>
      </c>
      <c r="C21" s="156"/>
      <c r="D21" s="156"/>
      <c r="E21" s="157"/>
    </row>
    <row r="22" spans="2:5" ht="79.5" customHeight="1">
      <c r="B22" s="152" t="s">
        <v>147</v>
      </c>
      <c r="C22" s="153"/>
      <c r="D22" s="153"/>
      <c r="E22" s="154"/>
    </row>
    <row r="23" spans="2:5" ht="15.75">
      <c r="B23" s="141"/>
      <c r="C23" s="142"/>
      <c r="D23" s="143"/>
      <c r="E23" s="144"/>
    </row>
    <row r="24" spans="2:5" ht="48" customHeight="1">
      <c r="B24" s="152" t="s">
        <v>144</v>
      </c>
      <c r="C24" s="153"/>
      <c r="D24" s="153"/>
      <c r="E24" s="154"/>
    </row>
    <row r="25" spans="2:5" ht="15.75" customHeight="1">
      <c r="B25" s="149"/>
      <c r="C25" s="150"/>
      <c r="D25" s="150"/>
      <c r="E25" s="151"/>
    </row>
    <row r="26" spans="2:5" ht="31.5" customHeight="1">
      <c r="B26" s="152" t="s">
        <v>146</v>
      </c>
      <c r="C26" s="153"/>
      <c r="D26" s="153"/>
      <c r="E26" s="154"/>
    </row>
    <row r="27" spans="2:5" ht="15.75">
      <c r="B27" s="145" t="s">
        <v>141</v>
      </c>
      <c r="C27" s="146">
        <v>4236436703</v>
      </c>
      <c r="D27" s="147"/>
      <c r="E27" s="148"/>
    </row>
  </sheetData>
  <sheetProtection/>
  <mergeCells count="4">
    <mergeCell ref="B24:E24"/>
    <mergeCell ref="B26:E26"/>
    <mergeCell ref="B21:E21"/>
    <mergeCell ref="B22:E22"/>
  </mergeCells>
  <dataValidations count="4">
    <dataValidation type="decimal" allowBlank="1" showInputMessage="1" showErrorMessage="1" errorTitle="Compensation Out of Range" error="Please enter annual pay between $5,000 and $200,000." sqref="C14:C16">
      <formula1>5000</formula1>
      <formula2>200000</formula2>
    </dataValidation>
    <dataValidation type="list" allowBlank="1" showInputMessage="1" showErrorMessage="1" errorTitle="Please enter Y or N." sqref="C13">
      <formula1>"Y,N"</formula1>
    </dataValidation>
    <dataValidation type="whole" showInputMessage="1" showErrorMessage="1" errorTitle="Months out of range." error="Please enter a whole number between 0 and 11." sqref="C12">
      <formula1>0</formula1>
      <formula2>11</formula2>
    </dataValidation>
    <dataValidation type="whole" showInputMessage="1" showErrorMessage="1" errorTitle="Years out of range." error="Please enter a whole number between 5 and 60." sqref="C11">
      <formula1>5</formula1>
      <formula2>60</formula2>
    </dataValidation>
  </dataValidations>
  <printOptions/>
  <pageMargins left="0.75" right="0.75" top="0.63"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H37"/>
  <sheetViews>
    <sheetView zoomScale="77" zoomScaleNormal="77" zoomScalePageLayoutView="0" workbookViewId="0" topLeftCell="A10">
      <selection activeCell="A24" sqref="A24"/>
    </sheetView>
  </sheetViews>
  <sheetFormatPr defaultColWidth="9.33203125" defaultRowHeight="12.75"/>
  <cols>
    <col min="1" max="1" width="55" style="0" customWidth="1"/>
    <col min="2" max="2" width="14" style="0" customWidth="1"/>
    <col min="3" max="3" width="1.66796875" style="0" customWidth="1"/>
    <col min="4" max="4" width="42.5" style="0" customWidth="1"/>
    <col min="5" max="5" width="15" style="0" customWidth="1"/>
    <col min="6" max="6" width="14.33203125" style="0" customWidth="1"/>
  </cols>
  <sheetData>
    <row r="1" spans="1:2" ht="18.75">
      <c r="A1" s="77" t="s">
        <v>31</v>
      </c>
      <c r="B1" s="2"/>
    </row>
    <row r="2" spans="1:8" ht="13.5" thickBot="1">
      <c r="A2" s="78" t="s">
        <v>125</v>
      </c>
      <c r="B2" s="19"/>
      <c r="C2" s="20"/>
      <c r="D2" s="19"/>
      <c r="E2" s="20"/>
      <c r="F2" s="20"/>
      <c r="G2" s="14"/>
      <c r="H2" s="14"/>
    </row>
    <row r="3" ht="12.75">
      <c r="A3" t="str">
        <f>" Name:   "&amp;Input!C6</f>
        <v> Name:   John Smith</v>
      </c>
    </row>
    <row r="4" spans="1:2" ht="12.75">
      <c r="A4" t="str">
        <f>" SSN:      "&amp;TEXT(Input!C7,"000-00-0000")</f>
        <v> SSN:      111-22-3333</v>
      </c>
      <c r="B4" s="76"/>
    </row>
    <row r="5" ht="12.75">
      <c r="B5" s="76"/>
    </row>
    <row r="6" spans="1:6" ht="12.75">
      <c r="A6" s="70" t="s">
        <v>32</v>
      </c>
      <c r="B6" s="69">
        <f>Input!C14</f>
        <v>26466.71</v>
      </c>
      <c r="D6" s="84" t="s">
        <v>11</v>
      </c>
      <c r="E6" s="114" t="s">
        <v>45</v>
      </c>
      <c r="F6" s="115" t="s">
        <v>46</v>
      </c>
    </row>
    <row r="7" spans="1:6" ht="12.75">
      <c r="A7" s="11"/>
      <c r="B7" s="67">
        <f>Input!C15</f>
        <v>25000</v>
      </c>
      <c r="D7" s="11" t="s">
        <v>47</v>
      </c>
      <c r="E7" s="116">
        <f>YEAR(F25)-YEAR(Input!$C$8)+(MONTH(F25)-MONTH(Input!$C$8))/12+(DAY(F25)-DAY(Input!$C$8)-1)/365</f>
        <v>57.08721461187214</v>
      </c>
      <c r="F7" s="117">
        <f>IF(AND(Input!C9&lt;&gt;"n/a",NOT(ISBLANK(Input!$C$9))),IF(DATE(YEAR(Input!$C$9),MONTH(Input!$C$9),DAY(Input!$C$9))&gt;DATE(1900,1,1),YEAR(F25)-YEAR(Input!$C$9)+(MONTH(F25)-MONTH(Input!$C$9))/12+(DAY(F25)-DAY(Input!$C$9)-1)/365,"n/a"),"n/a")</f>
        <v>55.06689497716895</v>
      </c>
    </row>
    <row r="8" spans="1:6" ht="12.75">
      <c r="A8" s="11"/>
      <c r="B8" s="68">
        <f>Input!C16</f>
        <v>25282.52</v>
      </c>
      <c r="D8" s="11" t="s">
        <v>48</v>
      </c>
      <c r="E8" s="116">
        <f>INT(E7)</f>
        <v>57</v>
      </c>
      <c r="F8" s="118">
        <f>IF(F7&lt;&gt;"n/a",INT(F7),"n/a")</f>
        <v>55</v>
      </c>
    </row>
    <row r="9" spans="1:6" ht="12.75">
      <c r="A9" s="71" t="s">
        <v>86</v>
      </c>
      <c r="B9" s="67">
        <f>SUM(B6:B8)</f>
        <v>76749.23</v>
      </c>
      <c r="D9" s="12" t="s">
        <v>49</v>
      </c>
      <c r="E9" s="119">
        <f>ROUND(E7,0)</f>
        <v>57</v>
      </c>
      <c r="F9" s="120">
        <f>IF(F7&lt;&gt;"n/a",ROUND(F7,0),"n/a")</f>
        <v>55</v>
      </c>
    </row>
    <row r="10" spans="1:2" ht="12.75">
      <c r="A10" s="72" t="s">
        <v>56</v>
      </c>
      <c r="B10" s="85">
        <f>ROUND(SUM(B6:B8)/36,2)</f>
        <v>2131.92</v>
      </c>
    </row>
    <row r="12" spans="4:6" ht="12.75">
      <c r="D12" s="89" t="s">
        <v>96</v>
      </c>
      <c r="E12" s="13"/>
      <c r="F12" s="81"/>
    </row>
    <row r="13" spans="1:6" ht="12.75">
      <c r="A13" s="47" t="s">
        <v>116</v>
      </c>
      <c r="B13" s="113">
        <f>Input!C11+Input!C12/12</f>
        <v>28.583333333333332</v>
      </c>
      <c r="D13" s="49" t="s">
        <v>112</v>
      </c>
      <c r="E13" s="14"/>
      <c r="F13" s="51">
        <f>INT(BS)+IF(BS&lt;25,Input!C12/12,0)</f>
        <v>28</v>
      </c>
    </row>
    <row r="14" spans="4:6" ht="12.75">
      <c r="D14" s="49" t="s">
        <v>53</v>
      </c>
      <c r="E14" s="14"/>
      <c r="F14" s="50">
        <f>IF(Input!C13="y",Calculations!B10,"n/a")</f>
        <v>2131.92</v>
      </c>
    </row>
    <row r="15" spans="1:6" ht="12.75">
      <c r="A15" s="112"/>
      <c r="D15" s="49" t="s">
        <v>51</v>
      </c>
      <c r="E15" s="14"/>
      <c r="F15" s="52">
        <f>IF(Input!C13="y",0.6*MIN(1,F13/25)+0.01*MAX(0,INT(F13)-25),"n/a")</f>
        <v>0.63</v>
      </c>
    </row>
    <row r="16" spans="1:7" ht="12.75">
      <c r="A16" s="88" t="s">
        <v>95</v>
      </c>
      <c r="B16" s="83"/>
      <c r="D16" s="49" t="s">
        <v>52</v>
      </c>
      <c r="E16" s="14"/>
      <c r="F16" s="50"/>
      <c r="G16" t="s">
        <v>98</v>
      </c>
    </row>
    <row r="17" spans="1:6" ht="12.75">
      <c r="A17" s="79" t="s">
        <v>111</v>
      </c>
      <c r="B17" s="51">
        <f>INT(BS)</f>
        <v>28</v>
      </c>
      <c r="D17" s="49" t="s">
        <v>99</v>
      </c>
      <c r="E17" s="29"/>
      <c r="F17" s="50"/>
    </row>
    <row r="18" spans="1:6" ht="12.75">
      <c r="A18" s="71" t="s">
        <v>54</v>
      </c>
      <c r="B18" s="65">
        <f>0.02*MIN(20,B17)+0.01*MAX(0,B17-20)</f>
        <v>0.48000000000000004</v>
      </c>
      <c r="D18" s="49" t="s">
        <v>100</v>
      </c>
      <c r="E18" s="14"/>
      <c r="F18" s="50">
        <f>IF(Input!C13="y",VLOOKUP(MIN(6660,B10),PIA!B9:O601,MAX(50,MIN(62,E8))-48),"n/a")</f>
        <v>703</v>
      </c>
    </row>
    <row r="19" spans="1:6" s="6" customFormat="1" ht="12.75">
      <c r="A19" s="71" t="s">
        <v>34</v>
      </c>
      <c r="B19" s="66"/>
      <c r="D19" s="46" t="s">
        <v>50</v>
      </c>
      <c r="E19" s="4"/>
      <c r="F19" s="87">
        <f>IF(Input!C13="y",ROUND(F14*F15-0.5*F18,2),"n/a")</f>
        <v>991.61</v>
      </c>
    </row>
    <row r="20" spans="1:4" ht="12.75">
      <c r="A20" s="71" t="s">
        <v>35</v>
      </c>
      <c r="B20" s="66"/>
      <c r="D20" t="s">
        <v>113</v>
      </c>
    </row>
    <row r="21" spans="1:4" ht="12.75">
      <c r="A21" s="71" t="s">
        <v>53</v>
      </c>
      <c r="B21" s="67">
        <f>B10</f>
        <v>2131.92</v>
      </c>
      <c r="D21" t="s">
        <v>114</v>
      </c>
    </row>
    <row r="22" spans="1:3" ht="12.75">
      <c r="A22" s="46" t="s">
        <v>55</v>
      </c>
      <c r="B22" s="86">
        <f>ROUND(B18*B10,2)</f>
        <v>1023.32</v>
      </c>
      <c r="C22" s="14"/>
    </row>
    <row r="23" spans="4:6" ht="12.75">
      <c r="D23" s="84" t="s">
        <v>84</v>
      </c>
      <c r="E23" s="13"/>
      <c r="F23" s="81"/>
    </row>
    <row r="24" spans="4:6" ht="12.75">
      <c r="D24" s="11" t="s">
        <v>57</v>
      </c>
      <c r="E24" s="14"/>
      <c r="F24" s="91">
        <f>IF(BSD&gt;=E37,BSD,MAX(BSD,DATE(YEAR(DOB)+62,MONTH(DOB)+IF(DAY(DOB)&gt;1,1,0),1)))</f>
        <v>37803</v>
      </c>
    </row>
    <row r="25" spans="1:6" ht="12.75">
      <c r="A25" s="84" t="s">
        <v>97</v>
      </c>
      <c r="B25" s="90">
        <f>MAX(F19,B22)</f>
        <v>1023.32</v>
      </c>
      <c r="D25" s="11" t="s">
        <v>130</v>
      </c>
      <c r="E25" s="14"/>
      <c r="F25" s="91">
        <f>MIN(F24,IF(BSD&gt;=E37,BSD,MAX(BSD,DATE(YEAR(DOB)+55,MONTH(DOB)+IF(DAY(DOB)&gt;1,1,0),1))))</f>
        <v>37803</v>
      </c>
    </row>
    <row r="26" spans="1:6" ht="12.75">
      <c r="A26" s="12" t="s">
        <v>122</v>
      </c>
      <c r="B26" s="24"/>
      <c r="D26" s="11" t="s">
        <v>29</v>
      </c>
      <c r="E26" s="14"/>
      <c r="F26" s="127">
        <f>ROUND(YEAR(F24)-YEAR(F25)+(MONTH(F24)-MONTH(F25))/12,5)</f>
        <v>0</v>
      </c>
    </row>
    <row r="27" spans="4:6" ht="12.75">
      <c r="D27" s="11" t="s">
        <v>85</v>
      </c>
      <c r="E27" s="14"/>
      <c r="F27" s="126">
        <f>ROUND(0.025*F26,5)</f>
        <v>0</v>
      </c>
    </row>
    <row r="28" spans="4:6" ht="12.75">
      <c r="D28" s="11" t="str">
        <f>"Dollar Amount of Reduction ( "&amp;TEXT(B25,"#,##0.00")&amp;" times "&amp;TEXT(F27,"0.000%")&amp;" )"</f>
        <v>Dollar Amount of Reduction ( 1,023.32 times 0.000% )</v>
      </c>
      <c r="E28" s="14"/>
      <c r="F28" s="92">
        <f>F27*B25</f>
        <v>0</v>
      </c>
    </row>
    <row r="29" spans="4:6" ht="12.75">
      <c r="D29" s="93" t="str">
        <f>"Monthly Early Retirement Benefit  ("&amp;TEXT(B25,"#,##0.00")&amp;" minus "&amp;TEXT(F28,"#,##0.00")&amp;" )"</f>
        <v>Monthly Early Retirement Benefit  (1,023.32 minus 0.00 )</v>
      </c>
      <c r="E29" s="4"/>
      <c r="F29" s="94">
        <f>ROUND((1-F27)*B25,2)</f>
        <v>1023.32</v>
      </c>
    </row>
    <row r="33" spans="4:5" ht="12.75">
      <c r="D33" s="84" t="s">
        <v>131</v>
      </c>
      <c r="E33" s="81"/>
    </row>
    <row r="34" spans="1:5" ht="12.75">
      <c r="A34" t="str">
        <f ca="1">CELL("filename",A24)</f>
        <v>C:\Users\stevens_p\AppData\Local\Microsoft\Windows\Temporary Internet Files\Content.Outlook\8WT6TV5Q\[Copy of GPPRETIREMENTCAL 20130520.xls]Calculations</v>
      </c>
      <c r="D34" s="11" t="s">
        <v>132</v>
      </c>
      <c r="E34" s="91">
        <f>DATE(YEAR(DOB)+55,MONTH(DOB)+IF(DAY(DOB)&gt;1,1,0),1)</f>
        <v>37043</v>
      </c>
    </row>
    <row r="35" spans="4:5" ht="12.75">
      <c r="D35" s="11" t="s">
        <v>133</v>
      </c>
      <c r="E35" s="91">
        <f>DOB</f>
        <v>16951</v>
      </c>
    </row>
    <row r="36" spans="4:7" ht="12.75">
      <c r="D36" s="11" t="s">
        <v>135</v>
      </c>
      <c r="E36" s="23">
        <f>80-BS</f>
        <v>51.41666666666667</v>
      </c>
      <c r="F36" s="128">
        <f>INT(E36)</f>
        <v>51</v>
      </c>
      <c r="G36" s="128">
        <f>ROUND((E36-F36)*12,0)</f>
        <v>5</v>
      </c>
    </row>
    <row r="37" spans="4:5" ht="12.75">
      <c r="D37" s="12" t="s">
        <v>134</v>
      </c>
      <c r="E37" s="129">
        <f>DATE(YEAR(DOB)+F36,MONTH(DOB)+G36+IF(DAY(DOB)&gt;1,1,0),1)</f>
        <v>35735</v>
      </c>
    </row>
  </sheetData>
  <sheetProtection sheet="1" objects="1" scenarios="1"/>
  <printOptions/>
  <pageMargins left="1.01" right="1.36" top="0.94" bottom="1" header="0.5" footer="0.5"/>
  <pageSetup fitToHeight="1" fitToWidth="1" horizontalDpi="600" verticalDpi="600" orientation="landscape" scale="86" r:id="rId1"/>
</worksheet>
</file>

<file path=xl/worksheets/sheet3.xml><?xml version="1.0" encoding="utf-8"?>
<worksheet xmlns="http://schemas.openxmlformats.org/spreadsheetml/2006/main" xmlns:r="http://schemas.openxmlformats.org/officeDocument/2006/relationships">
  <sheetPr codeName="Sheet1"/>
  <dimension ref="A1:H51"/>
  <sheetViews>
    <sheetView view="pageBreakPreview" zoomScaleNormal="77" zoomScaleSheetLayoutView="100" zoomScalePageLayoutView="0" workbookViewId="0" topLeftCell="A19">
      <selection activeCell="E56" sqref="E56"/>
    </sheetView>
  </sheetViews>
  <sheetFormatPr defaultColWidth="9.33203125" defaultRowHeight="12.75"/>
  <cols>
    <col min="1" max="1" width="13.66015625" style="0" customWidth="1"/>
    <col min="2" max="2" width="32.83203125" style="0" customWidth="1"/>
    <col min="3" max="3" width="16.33203125" style="0" customWidth="1"/>
    <col min="4" max="4" width="1.171875" style="0" customWidth="1"/>
    <col min="5" max="5" width="19" style="0" customWidth="1"/>
    <col min="6" max="6" width="1.0078125" style="0" customWidth="1"/>
    <col min="7" max="7" width="15.33203125" style="0" customWidth="1"/>
  </cols>
  <sheetData>
    <row r="1" spans="1:2" ht="18.75">
      <c r="A1" s="77" t="s">
        <v>31</v>
      </c>
      <c r="B1" s="2"/>
    </row>
    <row r="2" spans="1:8" ht="13.5" thickBot="1">
      <c r="A2" s="78" t="s">
        <v>121</v>
      </c>
      <c r="B2" s="19"/>
      <c r="C2" s="20"/>
      <c r="D2" s="20"/>
      <c r="E2" s="20"/>
      <c r="F2" s="20"/>
      <c r="G2" s="20"/>
      <c r="H2" s="14"/>
    </row>
    <row r="3" spans="1:7" ht="12.75">
      <c r="A3" t="s">
        <v>6</v>
      </c>
      <c r="B3" t="str">
        <f>Input!C6</f>
        <v>John Smith</v>
      </c>
      <c r="C3" s="75"/>
      <c r="D3" s="75"/>
      <c r="E3" s="75"/>
      <c r="F3" s="75"/>
      <c r="G3" s="75"/>
    </row>
    <row r="4" spans="1:2" ht="12.75">
      <c r="A4" t="s">
        <v>91</v>
      </c>
      <c r="B4" s="76">
        <f>Input!$C$7</f>
        <v>111223333</v>
      </c>
    </row>
    <row r="5" ht="12.75">
      <c r="F5" s="3"/>
    </row>
    <row r="6" spans="1:6" ht="12.75">
      <c r="A6" s="14" t="s">
        <v>140</v>
      </c>
      <c r="B6" s="14"/>
      <c r="C6" s="53">
        <f>Calculations!B25</f>
        <v>1023.32</v>
      </c>
      <c r="F6" s="3"/>
    </row>
    <row r="7" spans="1:6" ht="12.75">
      <c r="A7" s="14" t="str">
        <f>"Participant Age Last Birthday as of "&amp;TEXT(Calculations!F25,"mmm d, yyyy")</f>
        <v>Participant Age Last Birthday as of Jul 1, 2003</v>
      </c>
      <c r="B7" s="14"/>
      <c r="C7" s="53">
        <f>Calculations!E8</f>
        <v>57</v>
      </c>
      <c r="F7" s="3"/>
    </row>
    <row r="8" spans="1:6" ht="12.75">
      <c r="A8" s="14" t="str">
        <f>"Beneficiary Age Last Birthday as of  "&amp;TEXT(Calculations!F25,"mmm d, yyyy")</f>
        <v>Beneficiary Age Last Birthday as of  Jul 1, 2003</v>
      </c>
      <c r="B8" s="14"/>
      <c r="C8" s="102">
        <f>IF(AND(Input!C9&lt;&gt;"n/a",NOT(ISBLANK(Input!C9))),Calculations!F8,"n/a ")</f>
        <v>55</v>
      </c>
      <c r="F8" s="3"/>
    </row>
    <row r="9" spans="1:7" ht="12.75">
      <c r="A9" s="6"/>
      <c r="B9" s="6"/>
      <c r="C9" s="6"/>
      <c r="D9" s="6"/>
      <c r="E9" s="125" t="s">
        <v>20</v>
      </c>
      <c r="F9" s="97"/>
      <c r="G9" s="98" t="s">
        <v>25</v>
      </c>
    </row>
    <row r="10" spans="1:7" ht="12.75">
      <c r="A10" s="99" t="s">
        <v>87</v>
      </c>
      <c r="B10" s="99" t="s">
        <v>22</v>
      </c>
      <c r="C10" s="100" t="s">
        <v>14</v>
      </c>
      <c r="D10" s="99"/>
      <c r="E10" s="100" t="str">
        <f>" starting  "&amp;TEXT(Calculations!F25,"mmm d, yyyy")</f>
        <v> starting  Jul 1, 2003</v>
      </c>
      <c r="F10" s="99"/>
      <c r="G10" s="101" t="s">
        <v>26</v>
      </c>
    </row>
    <row r="11" spans="1:7" ht="12.75">
      <c r="A11" s="95"/>
      <c r="B11" s="13" t="s">
        <v>83</v>
      </c>
      <c r="C11" s="96">
        <f>ROUND(1-0.025*Calculations!F26,5)</f>
        <v>1</v>
      </c>
      <c r="D11" s="13"/>
      <c r="E11" s="15">
        <f>Erbft</f>
        <v>1023.32</v>
      </c>
      <c r="F11" s="13"/>
      <c r="G11" s="28">
        <v>0</v>
      </c>
    </row>
    <row r="12" spans="1:7" ht="12.75">
      <c r="A12" s="25" t="s">
        <v>59</v>
      </c>
      <c r="B12" s="14" t="s">
        <v>88</v>
      </c>
      <c r="C12" s="73">
        <f>ROUND(IF(UPPER(LEFT(Mort,1))="N",VLOOKUP($C$7,CC_fctrs,3,FALSE),VLOOKUP($C$7,cc_fctrs_old,3,FALSE)),5)</f>
        <v>0.97855</v>
      </c>
      <c r="D12" s="14"/>
      <c r="E12" s="17">
        <f>ROUND($E$11*C12,2)</f>
        <v>1001.37</v>
      </c>
      <c r="F12" s="14"/>
      <c r="G12" s="74">
        <f>E12</f>
        <v>1001.37</v>
      </c>
    </row>
    <row r="13" spans="1:7" ht="12.75">
      <c r="A13" s="25" t="s">
        <v>58</v>
      </c>
      <c r="B13" s="14" t="s">
        <v>13</v>
      </c>
      <c r="C13" s="103">
        <f>IF(UPPER(LEFT(Mort,1))="N",(IF(AND($C$8&gt;0,NOT(ISTEXT($C$8))),ROUND(VLOOKUP($C$7*100+$C$8,JS_fctrs,5,FALSE),5),"n/a")),(IF(AND($C$8&gt;0,$C$8&lt;&gt;"n/a"),ROUND(VLOOKUP($C$7*100+$C$8,JS_fctrs_old,5,FALSE),5)," n/a")))</f>
        <v>0.86094</v>
      </c>
      <c r="D13" s="14"/>
      <c r="E13" s="82">
        <f>IF(NOT(ISTEXT($C$8)),C13*$E$11,"n/a")</f>
        <v>881.0171208</v>
      </c>
      <c r="F13" s="14"/>
      <c r="G13" s="67">
        <f>IF(NOT(ISTEXT($C$8)),ROUND(1*E13,2),"n/a")</f>
        <v>881.02</v>
      </c>
    </row>
    <row r="14" spans="1:7" ht="12.75">
      <c r="A14" s="25" t="s">
        <v>30</v>
      </c>
      <c r="B14" s="14" t="s">
        <v>12</v>
      </c>
      <c r="C14" s="103">
        <f>IF(UPPER(LEFT(Mort,1))="N",(IF(AND($C$8&gt;0,NOT(ISTEXT($C$8))),ROUND(VLOOKUP($C$7*100+$C$8,JS_fctrs,4,FALSE),5),"n/a")),(IF($C$8&gt;0,ROUND(VLOOKUP($C$7*100+$C$8,JS_fctrs_old,4,FALSE),5),"n/a")))</f>
        <v>0.92528</v>
      </c>
      <c r="D14" s="14"/>
      <c r="E14" s="82">
        <f>IF(NOT(ISTEXT($C$8)),C14*$E$11,"n/a")</f>
        <v>946.8575296</v>
      </c>
      <c r="F14" s="14"/>
      <c r="G14" s="67">
        <f>IF(NOT(ISTEXT($C$8)),ROUND(0.5*E14,2),"n/a")</f>
        <v>473.43</v>
      </c>
    </row>
    <row r="15" spans="1:7" ht="12.75">
      <c r="A15" s="25" t="s">
        <v>60</v>
      </c>
      <c r="B15" s="14" t="s">
        <v>128</v>
      </c>
      <c r="C15" s="103">
        <f>IF(AND($C$8&gt;0,NOT(ISTEXT($C$8))),ROUND(VLOOKUP($C$7*100+$C$8,JS_fctrs,7,FALSE),5),"n/a")</f>
        <v>0.8528</v>
      </c>
      <c r="D15" s="14"/>
      <c r="E15" s="82">
        <f>IF(NOT(ISTEXT($C$8)),C15*$E$11,"n/a")</f>
        <v>872.6872960000001</v>
      </c>
      <c r="F15" s="14"/>
      <c r="G15" s="67">
        <f>IF(NOT(ISTEXT($C$8)),ROUND(1*E15,2),"n/a")</f>
        <v>872.69</v>
      </c>
    </row>
    <row r="16" spans="1:7" ht="13.5" thickBot="1">
      <c r="A16" s="105" t="s">
        <v>61</v>
      </c>
      <c r="B16" s="20" t="s">
        <v>129</v>
      </c>
      <c r="C16" s="106">
        <f>IF(AND($C$8&gt;0,NOT(ISTEXT($C$8))),ROUND(VLOOKUP($C$7*100+$C$8,JS_fctrs,6,FALSE),5),"n/a")</f>
        <v>0.92055</v>
      </c>
      <c r="D16" s="20"/>
      <c r="E16" s="107">
        <f>IF(NOT(ISTEXT($C$8)),C16*$E$11,"n/a")</f>
        <v>942.017226</v>
      </c>
      <c r="F16" s="20"/>
      <c r="G16" s="108">
        <f>IF(NOT(ISTEXT($C$8)),ROUND(0.5*E16,2),"n/a")</f>
        <v>471.01</v>
      </c>
    </row>
    <row r="17" spans="1:7" ht="12.75">
      <c r="A17" s="121" t="s">
        <v>117</v>
      </c>
      <c r="B17" s="14" t="s">
        <v>120</v>
      </c>
      <c r="C17" s="104" t="s">
        <v>81</v>
      </c>
      <c r="D17" s="14"/>
      <c r="E17" s="123">
        <f>$E$11*(BS-1)/BS*1*12*A18</f>
        <v>11850.224606413994</v>
      </c>
      <c r="F17" s="14"/>
      <c r="G17" s="26">
        <v>0</v>
      </c>
    </row>
    <row r="18" spans="1:7" ht="12.75">
      <c r="A18" s="122">
        <f>IF(BS&gt;=26,1,0)</f>
        <v>1</v>
      </c>
      <c r="B18" s="64" t="s">
        <v>82</v>
      </c>
      <c r="C18" s="16"/>
      <c r="D18" s="14"/>
      <c r="E18" s="17"/>
      <c r="F18" s="14"/>
      <c r="G18" s="74"/>
    </row>
    <row r="19" spans="1:7" ht="12.75">
      <c r="A19" s="25"/>
      <c r="B19" s="14" t="s">
        <v>83</v>
      </c>
      <c r="C19" s="73">
        <f>IF(UPPER(LEFT(Mort,1))="N",'SLA fctrs'!$B$8,'SLA fctrs'!$G$8)</f>
        <v>14.933376807567077</v>
      </c>
      <c r="D19" s="14"/>
      <c r="E19" s="17">
        <f>(12*$E$11*C19-E17)/C19/12*$A$18</f>
        <v>957.1917069872121</v>
      </c>
      <c r="F19" s="14"/>
      <c r="G19" s="26">
        <v>0</v>
      </c>
    </row>
    <row r="20" spans="1:7" ht="12.75">
      <c r="A20" s="25" t="s">
        <v>59</v>
      </c>
      <c r="B20" s="14" t="s">
        <v>88</v>
      </c>
      <c r="C20" s="73">
        <f>$C$12</f>
        <v>0.97855</v>
      </c>
      <c r="D20" s="14"/>
      <c r="E20" s="17">
        <f>ROUND($E$19*C20,2)</f>
        <v>936.66</v>
      </c>
      <c r="F20" s="14"/>
      <c r="G20" s="74">
        <f>E20</f>
        <v>936.66</v>
      </c>
    </row>
    <row r="21" spans="1:7" ht="12.75">
      <c r="A21" s="25" t="s">
        <v>58</v>
      </c>
      <c r="B21" s="14" t="s">
        <v>13</v>
      </c>
      <c r="C21" s="103">
        <f>IF(NOT(ISTEXT($C$8)),$C$13,"n/a")</f>
        <v>0.86094</v>
      </c>
      <c r="D21" s="14"/>
      <c r="E21" s="82">
        <f>IF(NOT(ISTEXT($C$8)),ROUND($E$19*C21,2),"n/a")</f>
        <v>824.08</v>
      </c>
      <c r="F21" s="14"/>
      <c r="G21" s="67">
        <f>IF(NOT(ISTEXT($C$8)),ROUND(1*E21,2),"n/a")</f>
        <v>824.08</v>
      </c>
    </row>
    <row r="22" spans="1:7" ht="12.75">
      <c r="A22" s="25" t="s">
        <v>30</v>
      </c>
      <c r="B22" s="14" t="s">
        <v>12</v>
      </c>
      <c r="C22" s="103">
        <f>$C$14</f>
        <v>0.92528</v>
      </c>
      <c r="D22" s="14"/>
      <c r="E22" s="82">
        <f>IF(NOT(ISTEXT($C$8)),ROUND($E$19*C22,2),"n/a")</f>
        <v>885.67</v>
      </c>
      <c r="F22" s="14"/>
      <c r="G22" s="67">
        <f>IF(NOT(ISTEXT($C$8)),ROUND(0.5*E22,2),"n/a")</f>
        <v>442.84</v>
      </c>
    </row>
    <row r="23" spans="1:7" ht="12.75">
      <c r="A23" s="25" t="s">
        <v>60</v>
      </c>
      <c r="B23" s="14" t="s">
        <v>126</v>
      </c>
      <c r="C23" s="103">
        <f>$C$15</f>
        <v>0.8528</v>
      </c>
      <c r="D23" s="14"/>
      <c r="E23" s="82">
        <f>IF(NOT(ISTEXT($C$8)),ROUND($E$19*C23,2),"n/a")</f>
        <v>816.29</v>
      </c>
      <c r="F23" s="14"/>
      <c r="G23" s="67">
        <f>IF(NOT(ISTEXT($C$8)),ROUND(1*E23,2),"n/a")</f>
        <v>816.29</v>
      </c>
    </row>
    <row r="24" spans="1:7" ht="13.5" thickBot="1">
      <c r="A24" s="105" t="s">
        <v>61</v>
      </c>
      <c r="B24" s="20" t="s">
        <v>127</v>
      </c>
      <c r="C24" s="106">
        <f>$C$16</f>
        <v>0.92055</v>
      </c>
      <c r="D24" s="20"/>
      <c r="E24" s="107">
        <f>IF(NOT(ISTEXT($C$8)),ROUND($E$19*C24,2),"n/a")</f>
        <v>881.14</v>
      </c>
      <c r="F24" s="20"/>
      <c r="G24" s="108">
        <f>IF(NOT(ISTEXT($C$8)),ROUND(0.5*E24,2),"n/a")</f>
        <v>440.57</v>
      </c>
    </row>
    <row r="25" spans="1:7" ht="12.75">
      <c r="A25" s="121" t="s">
        <v>118</v>
      </c>
      <c r="B25" s="14" t="s">
        <v>120</v>
      </c>
      <c r="C25" s="104" t="s">
        <v>81</v>
      </c>
      <c r="D25" s="14"/>
      <c r="E25" s="123">
        <f>$E$11*(BS-2)/BS*2*12*A26</f>
        <v>22841.218425655978</v>
      </c>
      <c r="F25" s="14"/>
      <c r="G25" s="26">
        <v>0</v>
      </c>
    </row>
    <row r="26" spans="1:7" ht="12.75">
      <c r="A26" s="122">
        <f>IF(BS&gt;=27,1,0)</f>
        <v>1</v>
      </c>
      <c r="B26" s="64" t="s">
        <v>82</v>
      </c>
      <c r="C26" s="16"/>
      <c r="D26" s="14"/>
      <c r="E26" s="17"/>
      <c r="F26" s="14"/>
      <c r="G26" s="74"/>
    </row>
    <row r="27" spans="1:7" ht="12.75">
      <c r="A27" s="25"/>
      <c r="B27" s="14" t="s">
        <v>83</v>
      </c>
      <c r="C27" s="73">
        <f>C19</f>
        <v>14.933376807567077</v>
      </c>
      <c r="D27" s="14"/>
      <c r="E27" s="17">
        <f>(12*$E$11*C27-E25)/C27/12*A26</f>
        <v>895.858214676258</v>
      </c>
      <c r="F27" s="14"/>
      <c r="G27" s="26">
        <v>0</v>
      </c>
    </row>
    <row r="28" spans="1:7" ht="12.75">
      <c r="A28" s="25" t="s">
        <v>59</v>
      </c>
      <c r="B28" s="14" t="s">
        <v>88</v>
      </c>
      <c r="C28" s="73">
        <f>$C$12</f>
        <v>0.97855</v>
      </c>
      <c r="D28" s="14"/>
      <c r="E28" s="17">
        <f>ROUND(E27*C28,2)</f>
        <v>876.64</v>
      </c>
      <c r="F28" s="14"/>
      <c r="G28" s="74">
        <f>E28</f>
        <v>876.64</v>
      </c>
    </row>
    <row r="29" spans="1:7" ht="12.75">
      <c r="A29" s="25" t="s">
        <v>58</v>
      </c>
      <c r="B29" s="14" t="s">
        <v>13</v>
      </c>
      <c r="C29" s="103">
        <f>IF(NOT(ISTEXT($C$8)),$C$13,"n/a")</f>
        <v>0.86094</v>
      </c>
      <c r="D29" s="14"/>
      <c r="E29" s="17">
        <f>ROUND(E27*C29,2)</f>
        <v>771.28</v>
      </c>
      <c r="F29" s="14"/>
      <c r="G29" s="67">
        <f>IF(NOT(ISTEXT($C$8)),ROUND(1*E29,2),"n/a")</f>
        <v>771.28</v>
      </c>
    </row>
    <row r="30" spans="1:7" ht="12.75">
      <c r="A30" s="25" t="s">
        <v>30</v>
      </c>
      <c r="B30" s="14" t="s">
        <v>12</v>
      </c>
      <c r="C30" s="103">
        <f>$C$14</f>
        <v>0.92528</v>
      </c>
      <c r="D30" s="14"/>
      <c r="E30" s="17">
        <f>ROUND(E27*C30,2)</f>
        <v>828.92</v>
      </c>
      <c r="F30" s="14"/>
      <c r="G30" s="67">
        <f>IF(NOT(ISTEXT($C$8)),ROUND(0.5*E30,2),"n/a")</f>
        <v>414.46</v>
      </c>
    </row>
    <row r="31" spans="1:7" ht="12.75">
      <c r="A31" s="25" t="s">
        <v>60</v>
      </c>
      <c r="B31" s="14" t="s">
        <v>126</v>
      </c>
      <c r="C31" s="103">
        <f>$C$15</f>
        <v>0.8528</v>
      </c>
      <c r="D31" s="14"/>
      <c r="E31" s="17">
        <f>ROUND(E27*C31,2)</f>
        <v>763.99</v>
      </c>
      <c r="F31" s="14"/>
      <c r="G31" s="67">
        <f>IF(NOT(ISTEXT($C$8)),ROUND(1*E31,2),"n/a")</f>
        <v>763.99</v>
      </c>
    </row>
    <row r="32" spans="1:7" ht="13.5" thickBot="1">
      <c r="A32" s="105" t="s">
        <v>61</v>
      </c>
      <c r="B32" s="20" t="s">
        <v>127</v>
      </c>
      <c r="C32" s="106">
        <f>$C$16</f>
        <v>0.92055</v>
      </c>
      <c r="D32" s="20"/>
      <c r="E32" s="124">
        <f>ROUND(E27*C32,2)</f>
        <v>824.68</v>
      </c>
      <c r="F32" s="20"/>
      <c r="G32" s="108">
        <f>IF(NOT(ISTEXT($C$8)),ROUND(0.5*E32,2),"n/a")</f>
        <v>412.34</v>
      </c>
    </row>
    <row r="33" spans="1:7" ht="12.75">
      <c r="A33" s="121" t="s">
        <v>119</v>
      </c>
      <c r="B33" s="14" t="s">
        <v>120</v>
      </c>
      <c r="C33" s="104" t="s">
        <v>81</v>
      </c>
      <c r="D33" s="14"/>
      <c r="E33" s="123">
        <f>$E$11*(BS-3)/BS*3*12*A34</f>
        <v>32972.98145772595</v>
      </c>
      <c r="F33" s="14"/>
      <c r="G33" s="26">
        <v>0</v>
      </c>
    </row>
    <row r="34" spans="1:7" ht="12.75">
      <c r="A34" s="122">
        <f>IF(BS&gt;=28,1,0)</f>
        <v>1</v>
      </c>
      <c r="B34" s="64" t="s">
        <v>82</v>
      </c>
      <c r="C34" s="16"/>
      <c r="D34" s="14"/>
      <c r="E34" s="17"/>
      <c r="F34" s="14"/>
      <c r="G34" s="74"/>
    </row>
    <row r="35" spans="1:7" ht="12.75">
      <c r="A35" s="25"/>
      <c r="B35" s="14" t="s">
        <v>83</v>
      </c>
      <c r="C35" s="73">
        <f>IF(UPPER(LEFT(Mort,1))="N",'SLA fctrs'!$B$8,'SLA fctrs'!$G$8)</f>
        <v>14.933376807567077</v>
      </c>
      <c r="D35" s="14"/>
      <c r="E35" s="17">
        <f>(12*$E$11*C35-E33)/C35/12*A34</f>
        <v>839.3195230671372</v>
      </c>
      <c r="F35" s="14"/>
      <c r="G35" s="26">
        <v>0</v>
      </c>
    </row>
    <row r="36" spans="1:7" ht="12.75">
      <c r="A36" s="25" t="s">
        <v>59</v>
      </c>
      <c r="B36" s="14" t="s">
        <v>88</v>
      </c>
      <c r="C36" s="73">
        <f>$C$12</f>
        <v>0.97855</v>
      </c>
      <c r="D36" s="14"/>
      <c r="E36" s="17">
        <f>ROUND(E35*C36,2)</f>
        <v>821.32</v>
      </c>
      <c r="F36" s="14"/>
      <c r="G36" s="74">
        <f>E36</f>
        <v>821.32</v>
      </c>
    </row>
    <row r="37" spans="1:7" ht="12.75">
      <c r="A37" s="25" t="s">
        <v>58</v>
      </c>
      <c r="B37" s="14" t="s">
        <v>13</v>
      </c>
      <c r="C37" s="103">
        <f>IF(NOT(ISTEXT($C$8)),$C$13,"n/a")</f>
        <v>0.86094</v>
      </c>
      <c r="D37" s="14"/>
      <c r="E37" s="17">
        <f>ROUND(E35*C37,2)</f>
        <v>722.6</v>
      </c>
      <c r="F37" s="14"/>
      <c r="G37" s="67">
        <f>IF(NOT(ISTEXT($C$8)),ROUND(1*E37,2),"n/a")</f>
        <v>722.6</v>
      </c>
    </row>
    <row r="38" spans="1:7" ht="12.75">
      <c r="A38" s="25" t="s">
        <v>30</v>
      </c>
      <c r="B38" s="14" t="s">
        <v>12</v>
      </c>
      <c r="C38" s="103">
        <f>$C$14</f>
        <v>0.92528</v>
      </c>
      <c r="D38" s="14"/>
      <c r="E38" s="17">
        <f>ROUND(E35*C38,2)</f>
        <v>776.61</v>
      </c>
      <c r="F38" s="14"/>
      <c r="G38" s="67">
        <f>IF(NOT(ISTEXT($C$8)),ROUND(0.5*E38,2),"n/a")</f>
        <v>388.31</v>
      </c>
    </row>
    <row r="39" spans="1:7" ht="12.75">
      <c r="A39" s="25" t="s">
        <v>60</v>
      </c>
      <c r="B39" s="14" t="s">
        <v>126</v>
      </c>
      <c r="C39" s="103">
        <f>$C$15</f>
        <v>0.8528</v>
      </c>
      <c r="D39" s="14"/>
      <c r="E39" s="17">
        <f>ROUND(E35*C39,2)</f>
        <v>715.77</v>
      </c>
      <c r="F39" s="14"/>
      <c r="G39" s="67">
        <f>IF(NOT(ISTEXT($C$8)),ROUND(1*E39,2),"n/a")</f>
        <v>715.77</v>
      </c>
    </row>
    <row r="40" spans="1:7" ht="13.5" thickBot="1">
      <c r="A40" s="105" t="s">
        <v>61</v>
      </c>
      <c r="B40" s="20" t="s">
        <v>127</v>
      </c>
      <c r="C40" s="106">
        <f>$C$16</f>
        <v>0.92055</v>
      </c>
      <c r="D40" s="20"/>
      <c r="E40" s="124">
        <f>ROUND(E35*C40,2)</f>
        <v>772.64</v>
      </c>
      <c r="F40" s="20"/>
      <c r="G40" s="108">
        <f>IF(NOT(ISTEXT($C$8)),ROUND(0.5*E40,2),"n/a")</f>
        <v>386.32</v>
      </c>
    </row>
    <row r="41" spans="1:2" ht="12.75">
      <c r="A41" s="21" t="s">
        <v>27</v>
      </c>
      <c r="B41" t="s">
        <v>90</v>
      </c>
    </row>
    <row r="42" ht="12.75">
      <c r="B42" t="s">
        <v>89</v>
      </c>
    </row>
    <row r="43" spans="1:2" s="14" customFormat="1" ht="12.75">
      <c r="A43" s="22" t="s">
        <v>92</v>
      </c>
      <c r="B43" s="14" t="str">
        <f>"This annuity will increase to $"&amp;TEXT(E11,"#,##0.00")&amp;" in the event the beneficiary dies before the participant."</f>
        <v>This annuity will increase to $1,023.32 in the event the beneficiary dies before the participant.</v>
      </c>
    </row>
    <row r="44" spans="1:7" ht="12.75">
      <c r="A44" s="22" t="s">
        <v>28</v>
      </c>
      <c r="B44" s="14" t="s">
        <v>93</v>
      </c>
      <c r="C44" s="14"/>
      <c r="D44" s="14"/>
      <c r="E44" s="14"/>
      <c r="F44" s="14"/>
      <c r="G44" s="14"/>
    </row>
    <row r="45" spans="1:7" ht="6.75" customHeight="1">
      <c r="A45" s="14"/>
      <c r="B45" s="14"/>
      <c r="C45" s="14"/>
      <c r="D45" s="14"/>
      <c r="E45" s="14"/>
      <c r="F45" s="14"/>
      <c r="G45" s="14"/>
    </row>
    <row r="46" spans="2:5" ht="12.75">
      <c r="B46" t="s">
        <v>21</v>
      </c>
      <c r="C46" s="158">
        <f ca="1">NOW()</f>
        <v>41416.706929513886</v>
      </c>
      <c r="D46" s="158"/>
      <c r="E46" s="158"/>
    </row>
    <row r="47" ht="6.75" customHeight="1"/>
    <row r="48" spans="1:7" ht="45" customHeight="1">
      <c r="A48" s="159" t="s">
        <v>143</v>
      </c>
      <c r="B48" s="160"/>
      <c r="C48" s="160"/>
      <c r="D48" s="160"/>
      <c r="E48" s="160"/>
      <c r="F48" s="160"/>
      <c r="G48" s="161"/>
    </row>
    <row r="49" spans="1:7" ht="60" customHeight="1">
      <c r="A49" s="163" t="s">
        <v>144</v>
      </c>
      <c r="B49" s="164"/>
      <c r="C49" s="164"/>
      <c r="D49" s="164"/>
      <c r="E49" s="164"/>
      <c r="F49" s="164"/>
      <c r="G49" s="165"/>
    </row>
    <row r="50" ht="12.75">
      <c r="A50" t="s">
        <v>62</v>
      </c>
    </row>
    <row r="51" spans="1:7" ht="6.75" customHeight="1">
      <c r="A51" s="162"/>
      <c r="B51" s="162"/>
      <c r="C51" s="162"/>
      <c r="D51" s="162"/>
      <c r="E51" s="162"/>
      <c r="F51" s="162"/>
      <c r="G51" s="162"/>
    </row>
    <row r="52" ht="6.75" customHeight="1"/>
  </sheetData>
  <sheetProtection/>
  <mergeCells count="4">
    <mergeCell ref="C46:E46"/>
    <mergeCell ref="A48:G48"/>
    <mergeCell ref="A51:G51"/>
    <mergeCell ref="A49:G49"/>
  </mergeCells>
  <printOptions/>
  <pageMargins left="0.75" right="0.75" top="0.83" bottom="0.64" header="0.5" footer="0.5"/>
  <pageSetup horizontalDpi="600" verticalDpi="600" orientation="portrait" scale="91" r:id="rId3"/>
  <legacyDrawing r:id="rId2"/>
</worksheet>
</file>

<file path=xl/worksheets/sheet4.xml><?xml version="1.0" encoding="utf-8"?>
<worksheet xmlns="http://schemas.openxmlformats.org/spreadsheetml/2006/main" xmlns:r="http://schemas.openxmlformats.org/officeDocument/2006/relationships">
  <sheetPr codeName="Sheet4"/>
  <dimension ref="A1:O604"/>
  <sheetViews>
    <sheetView zoomScalePageLayoutView="0" workbookViewId="0" topLeftCell="A1">
      <pane ySplit="9" topLeftCell="A430" activePane="bottomLeft" state="frozen"/>
      <selection pane="topLeft" activeCell="A1" sqref="A1:F1"/>
      <selection pane="bottomLeft" activeCell="E4" sqref="E4"/>
    </sheetView>
  </sheetViews>
  <sheetFormatPr defaultColWidth="9.33203125" defaultRowHeight="12.75"/>
  <cols>
    <col min="2" max="2" width="9.33203125" style="23" customWidth="1"/>
  </cols>
  <sheetData>
    <row r="1" spans="1:15" ht="15.75">
      <c r="A1" s="30" t="s">
        <v>36</v>
      </c>
      <c r="B1" s="24"/>
      <c r="C1" s="4"/>
      <c r="D1" s="4"/>
      <c r="E1" s="4"/>
      <c r="F1" s="4"/>
      <c r="G1" s="4"/>
      <c r="H1" s="4"/>
      <c r="I1" s="4"/>
      <c r="J1" s="4"/>
      <c r="K1" s="4"/>
      <c r="L1" s="4"/>
      <c r="M1" s="4"/>
      <c r="N1" s="4"/>
      <c r="O1" s="4"/>
    </row>
    <row r="2" spans="1:8" ht="12.75">
      <c r="A2" t="s">
        <v>37</v>
      </c>
      <c r="H2" s="31">
        <v>37622</v>
      </c>
    </row>
    <row r="3" spans="1:8" ht="12.75" hidden="1">
      <c r="A3" t="s">
        <v>38</v>
      </c>
      <c r="G3" s="32"/>
      <c r="H3">
        <v>1999</v>
      </c>
    </row>
    <row r="4" spans="1:8" ht="12.75">
      <c r="A4" t="s">
        <v>39</v>
      </c>
      <c r="H4">
        <v>62</v>
      </c>
    </row>
    <row r="5" spans="1:8" ht="12.75">
      <c r="A5" t="s">
        <v>40</v>
      </c>
      <c r="H5" s="37">
        <v>0.06</v>
      </c>
    </row>
    <row r="7" spans="1:3" ht="12.75" customHeight="1">
      <c r="A7" s="38" t="s">
        <v>41</v>
      </c>
      <c r="B7" s="39"/>
      <c r="C7" s="33" t="s">
        <v>11</v>
      </c>
    </row>
    <row r="8" spans="1:15" s="134" customFormat="1" ht="12.75">
      <c r="A8" s="131"/>
      <c r="B8" s="132"/>
      <c r="C8" s="131">
        <v>19391</v>
      </c>
      <c r="D8" s="131">
        <v>19025</v>
      </c>
      <c r="E8" s="131">
        <v>18660</v>
      </c>
      <c r="F8" s="131">
        <v>18295</v>
      </c>
      <c r="G8" s="131">
        <v>17930</v>
      </c>
      <c r="H8" s="133">
        <v>17564</v>
      </c>
      <c r="I8" s="133">
        <v>17199</v>
      </c>
      <c r="J8" s="133">
        <v>16834</v>
      </c>
      <c r="K8" s="133">
        <v>16469</v>
      </c>
      <c r="L8" s="133">
        <v>16103</v>
      </c>
      <c r="M8" s="133">
        <v>15738</v>
      </c>
      <c r="N8" s="133">
        <v>15373</v>
      </c>
      <c r="O8" s="133">
        <v>15008</v>
      </c>
    </row>
    <row r="9" spans="1:15" s="44" customFormat="1" ht="13.5" thickBot="1">
      <c r="A9" s="42" t="s">
        <v>42</v>
      </c>
      <c r="B9" s="42" t="s">
        <v>43</v>
      </c>
      <c r="C9" s="43">
        <v>50</v>
      </c>
      <c r="D9" s="43">
        <v>51</v>
      </c>
      <c r="E9" s="43">
        <v>52</v>
      </c>
      <c r="F9" s="43">
        <v>53</v>
      </c>
      <c r="G9" s="43">
        <v>54</v>
      </c>
      <c r="H9" s="34">
        <v>55</v>
      </c>
      <c r="I9" s="34">
        <v>56</v>
      </c>
      <c r="J9" s="34">
        <v>57</v>
      </c>
      <c r="K9" s="34">
        <v>58</v>
      </c>
      <c r="L9" s="34">
        <v>59</v>
      </c>
      <c r="M9" s="34">
        <v>60</v>
      </c>
      <c r="N9" s="34">
        <v>61</v>
      </c>
      <c r="O9" s="34">
        <v>62</v>
      </c>
    </row>
    <row r="10" spans="1:15" s="41" customFormat="1" ht="12.75">
      <c r="A10" s="35">
        <v>9000</v>
      </c>
      <c r="B10" s="35">
        <v>750</v>
      </c>
      <c r="C10" s="41">
        <v>426</v>
      </c>
      <c r="D10" s="41">
        <v>424</v>
      </c>
      <c r="E10" s="41">
        <v>423</v>
      </c>
      <c r="F10" s="41">
        <v>422</v>
      </c>
      <c r="G10" s="41">
        <v>422</v>
      </c>
      <c r="H10" s="41">
        <v>421</v>
      </c>
      <c r="I10" s="41">
        <v>420</v>
      </c>
      <c r="J10" s="41">
        <v>419</v>
      </c>
      <c r="K10" s="41">
        <v>418</v>
      </c>
      <c r="L10" s="41">
        <v>417</v>
      </c>
      <c r="M10" s="41">
        <v>416</v>
      </c>
      <c r="N10" s="41">
        <v>419</v>
      </c>
      <c r="O10" s="41">
        <v>422</v>
      </c>
    </row>
    <row r="11" spans="1:15" s="40" customFormat="1" ht="12.75">
      <c r="A11" s="36">
        <v>9120</v>
      </c>
      <c r="B11" s="36">
        <v>760</v>
      </c>
      <c r="C11" s="40">
        <v>427</v>
      </c>
      <c r="D11" s="40">
        <v>427</v>
      </c>
      <c r="E11" s="40">
        <v>426</v>
      </c>
      <c r="F11" s="40">
        <v>425</v>
      </c>
      <c r="G11" s="40">
        <v>424</v>
      </c>
      <c r="H11" s="40">
        <v>423</v>
      </c>
      <c r="I11" s="40">
        <v>422</v>
      </c>
      <c r="J11" s="40">
        <v>421</v>
      </c>
      <c r="K11" s="40">
        <v>420</v>
      </c>
      <c r="L11" s="40">
        <v>419</v>
      </c>
      <c r="M11" s="40">
        <v>418</v>
      </c>
      <c r="N11" s="40">
        <v>421</v>
      </c>
      <c r="O11" s="40">
        <v>425</v>
      </c>
    </row>
    <row r="12" spans="1:15" s="40" customFormat="1" ht="12.75">
      <c r="A12" s="36">
        <v>9240</v>
      </c>
      <c r="B12" s="36">
        <v>770</v>
      </c>
      <c r="C12" s="40">
        <v>430</v>
      </c>
      <c r="D12" s="40">
        <v>429</v>
      </c>
      <c r="E12" s="40">
        <v>428</v>
      </c>
      <c r="F12" s="40">
        <v>427</v>
      </c>
      <c r="G12" s="40">
        <v>426</v>
      </c>
      <c r="H12" s="40">
        <v>425</v>
      </c>
      <c r="I12" s="40">
        <v>424</v>
      </c>
      <c r="J12" s="40">
        <v>423</v>
      </c>
      <c r="K12" s="40">
        <v>422</v>
      </c>
      <c r="L12" s="40">
        <v>421</v>
      </c>
      <c r="M12" s="40">
        <v>420</v>
      </c>
      <c r="N12" s="40">
        <v>423</v>
      </c>
      <c r="O12" s="40">
        <v>427</v>
      </c>
    </row>
    <row r="13" spans="1:15" s="40" customFormat="1" ht="12.75">
      <c r="A13" s="36">
        <v>9360</v>
      </c>
      <c r="B13" s="36">
        <v>780</v>
      </c>
      <c r="C13" s="40">
        <v>432</v>
      </c>
      <c r="D13" s="40">
        <v>431</v>
      </c>
      <c r="E13" s="40">
        <v>430</v>
      </c>
      <c r="F13" s="40">
        <v>429</v>
      </c>
      <c r="G13" s="40">
        <v>428</v>
      </c>
      <c r="H13" s="40">
        <v>427</v>
      </c>
      <c r="I13" s="40">
        <v>426</v>
      </c>
      <c r="J13" s="40">
        <v>425</v>
      </c>
      <c r="K13" s="40">
        <v>424</v>
      </c>
      <c r="L13" s="40">
        <v>423</v>
      </c>
      <c r="M13" s="40">
        <v>422</v>
      </c>
      <c r="N13" s="40">
        <v>425</v>
      </c>
      <c r="O13" s="40">
        <v>429</v>
      </c>
    </row>
    <row r="14" spans="1:15" s="40" customFormat="1" ht="12.75">
      <c r="A14" s="36">
        <v>9480</v>
      </c>
      <c r="B14" s="36">
        <v>790</v>
      </c>
      <c r="C14" s="40">
        <v>434</v>
      </c>
      <c r="D14" s="40">
        <v>433</v>
      </c>
      <c r="E14" s="40">
        <v>432</v>
      </c>
      <c r="F14" s="40">
        <v>431</v>
      </c>
      <c r="G14" s="40">
        <v>430</v>
      </c>
      <c r="H14" s="40">
        <v>429</v>
      </c>
      <c r="I14" s="40">
        <v>428</v>
      </c>
      <c r="J14" s="40">
        <v>427</v>
      </c>
      <c r="K14" s="40">
        <v>426</v>
      </c>
      <c r="L14" s="40">
        <v>425</v>
      </c>
      <c r="M14" s="40">
        <v>424</v>
      </c>
      <c r="N14" s="40">
        <v>427</v>
      </c>
      <c r="O14" s="40">
        <v>430</v>
      </c>
    </row>
    <row r="15" spans="1:15" s="40" customFormat="1" ht="12.75">
      <c r="A15" s="36">
        <v>9600</v>
      </c>
      <c r="B15" s="36">
        <v>800</v>
      </c>
      <c r="C15" s="40">
        <v>436</v>
      </c>
      <c r="D15" s="40">
        <v>435</v>
      </c>
      <c r="E15" s="40">
        <v>434</v>
      </c>
      <c r="F15" s="40">
        <v>433</v>
      </c>
      <c r="G15" s="40">
        <v>432</v>
      </c>
      <c r="H15" s="40">
        <v>431</v>
      </c>
      <c r="I15" s="40">
        <v>430</v>
      </c>
      <c r="J15" s="40">
        <v>429</v>
      </c>
      <c r="K15" s="40">
        <v>428</v>
      </c>
      <c r="L15" s="40">
        <v>427</v>
      </c>
      <c r="M15" s="40">
        <v>426</v>
      </c>
      <c r="N15" s="40">
        <v>429</v>
      </c>
      <c r="O15" s="40">
        <v>432</v>
      </c>
    </row>
    <row r="16" spans="1:15" s="40" customFormat="1" ht="12.75">
      <c r="A16" s="36">
        <v>9720</v>
      </c>
      <c r="B16" s="36">
        <v>810</v>
      </c>
      <c r="C16" s="40">
        <v>438</v>
      </c>
      <c r="D16" s="40">
        <v>437</v>
      </c>
      <c r="E16" s="40">
        <v>436</v>
      </c>
      <c r="F16" s="40">
        <v>435</v>
      </c>
      <c r="G16" s="40">
        <v>434</v>
      </c>
      <c r="H16" s="40">
        <v>433</v>
      </c>
      <c r="I16" s="40">
        <v>432</v>
      </c>
      <c r="J16" s="40">
        <v>431</v>
      </c>
      <c r="K16" s="40">
        <v>430</v>
      </c>
      <c r="L16" s="40">
        <v>429</v>
      </c>
      <c r="M16" s="40">
        <v>428</v>
      </c>
      <c r="N16" s="40">
        <v>431</v>
      </c>
      <c r="O16" s="40">
        <v>435</v>
      </c>
    </row>
    <row r="17" spans="1:15" s="40" customFormat="1" ht="12.75">
      <c r="A17" s="36">
        <v>9840</v>
      </c>
      <c r="B17" s="36">
        <v>820</v>
      </c>
      <c r="C17" s="40">
        <v>440</v>
      </c>
      <c r="D17" s="40">
        <v>439</v>
      </c>
      <c r="E17" s="40">
        <v>438</v>
      </c>
      <c r="F17" s="40">
        <v>437</v>
      </c>
      <c r="G17" s="40">
        <v>436</v>
      </c>
      <c r="H17" s="40">
        <v>435</v>
      </c>
      <c r="I17" s="40">
        <v>434</v>
      </c>
      <c r="J17" s="40">
        <v>433</v>
      </c>
      <c r="K17" s="40">
        <v>432</v>
      </c>
      <c r="L17" s="40">
        <v>431</v>
      </c>
      <c r="M17" s="40">
        <v>430</v>
      </c>
      <c r="N17" s="40">
        <v>433</v>
      </c>
      <c r="O17" s="40">
        <v>437</v>
      </c>
    </row>
    <row r="18" spans="1:15" s="40" customFormat="1" ht="12.75">
      <c r="A18" s="36">
        <v>9960</v>
      </c>
      <c r="B18" s="36">
        <v>830</v>
      </c>
      <c r="C18" s="40">
        <v>443</v>
      </c>
      <c r="D18" s="40">
        <v>441</v>
      </c>
      <c r="E18" s="40">
        <v>440</v>
      </c>
      <c r="F18" s="40">
        <v>439</v>
      </c>
      <c r="G18" s="40">
        <v>438</v>
      </c>
      <c r="H18" s="40">
        <v>437</v>
      </c>
      <c r="I18" s="40">
        <v>436</v>
      </c>
      <c r="J18" s="40">
        <v>435</v>
      </c>
      <c r="K18" s="40">
        <v>434</v>
      </c>
      <c r="L18" s="40">
        <v>433</v>
      </c>
      <c r="M18" s="40">
        <v>432</v>
      </c>
      <c r="N18" s="40">
        <v>435</v>
      </c>
      <c r="O18" s="40">
        <v>439</v>
      </c>
    </row>
    <row r="19" spans="1:15" s="40" customFormat="1" ht="12.75">
      <c r="A19" s="36">
        <v>10080</v>
      </c>
      <c r="B19" s="36">
        <v>840</v>
      </c>
      <c r="C19" s="40">
        <v>445</v>
      </c>
      <c r="D19" s="40">
        <v>444</v>
      </c>
      <c r="E19" s="40">
        <v>442</v>
      </c>
      <c r="F19" s="40">
        <v>441</v>
      </c>
      <c r="G19" s="40">
        <v>440</v>
      </c>
      <c r="H19" s="40">
        <v>439</v>
      </c>
      <c r="I19" s="40">
        <v>438</v>
      </c>
      <c r="J19" s="40">
        <v>437</v>
      </c>
      <c r="K19" s="40">
        <v>436</v>
      </c>
      <c r="L19" s="40">
        <v>435</v>
      </c>
      <c r="M19" s="40">
        <v>434</v>
      </c>
      <c r="N19" s="40">
        <v>437</v>
      </c>
      <c r="O19" s="40">
        <v>441</v>
      </c>
    </row>
    <row r="20" spans="1:15" s="40" customFormat="1" ht="12.75">
      <c r="A20" s="36">
        <v>10200</v>
      </c>
      <c r="B20" s="36">
        <v>850</v>
      </c>
      <c r="C20" s="40">
        <v>447</v>
      </c>
      <c r="D20" s="40">
        <v>446</v>
      </c>
      <c r="E20" s="40">
        <v>445</v>
      </c>
      <c r="F20" s="40">
        <v>444</v>
      </c>
      <c r="G20" s="40">
        <v>443</v>
      </c>
      <c r="H20" s="40">
        <v>441</v>
      </c>
      <c r="I20" s="40">
        <v>440</v>
      </c>
      <c r="J20" s="40">
        <v>439</v>
      </c>
      <c r="K20" s="40">
        <v>438</v>
      </c>
      <c r="L20" s="40">
        <v>437</v>
      </c>
      <c r="M20" s="40">
        <v>436</v>
      </c>
      <c r="N20" s="40">
        <v>439</v>
      </c>
      <c r="O20" s="40">
        <v>443</v>
      </c>
    </row>
    <row r="21" spans="1:15" s="40" customFormat="1" ht="12.75">
      <c r="A21" s="36">
        <v>10320</v>
      </c>
      <c r="B21" s="36">
        <v>860</v>
      </c>
      <c r="C21" s="40">
        <v>449</v>
      </c>
      <c r="D21" s="40">
        <v>448</v>
      </c>
      <c r="E21" s="40">
        <v>447</v>
      </c>
      <c r="F21" s="40">
        <v>446</v>
      </c>
      <c r="G21" s="40">
        <v>445</v>
      </c>
      <c r="H21" s="40">
        <v>444</v>
      </c>
      <c r="I21" s="40">
        <v>442</v>
      </c>
      <c r="J21" s="40">
        <v>441</v>
      </c>
      <c r="K21" s="40">
        <v>440</v>
      </c>
      <c r="L21" s="40">
        <v>439</v>
      </c>
      <c r="M21" s="40">
        <v>438</v>
      </c>
      <c r="N21" s="40">
        <v>441</v>
      </c>
      <c r="O21" s="40">
        <v>445</v>
      </c>
    </row>
    <row r="22" spans="1:15" s="40" customFormat="1" ht="12.75">
      <c r="A22" s="36">
        <v>10440</v>
      </c>
      <c r="B22" s="36">
        <v>870</v>
      </c>
      <c r="C22" s="40">
        <v>451</v>
      </c>
      <c r="D22" s="40">
        <v>450</v>
      </c>
      <c r="E22" s="40">
        <v>449</v>
      </c>
      <c r="F22" s="40">
        <v>448</v>
      </c>
      <c r="G22" s="40">
        <v>447</v>
      </c>
      <c r="H22" s="40">
        <v>446</v>
      </c>
      <c r="I22" s="40">
        <v>445</v>
      </c>
      <c r="J22" s="40">
        <v>443</v>
      </c>
      <c r="K22" s="40">
        <v>442</v>
      </c>
      <c r="L22" s="40">
        <v>441</v>
      </c>
      <c r="M22" s="40">
        <v>440</v>
      </c>
      <c r="N22" s="40">
        <v>443</v>
      </c>
      <c r="O22" s="40">
        <v>447</v>
      </c>
    </row>
    <row r="23" spans="1:15" s="40" customFormat="1" ht="12.75">
      <c r="A23" s="36">
        <v>10560</v>
      </c>
      <c r="B23" s="36">
        <v>880</v>
      </c>
      <c r="C23" s="40">
        <v>453</v>
      </c>
      <c r="D23" s="40">
        <v>452</v>
      </c>
      <c r="E23" s="40">
        <v>451</v>
      </c>
      <c r="F23" s="40">
        <v>450</v>
      </c>
      <c r="G23" s="40">
        <v>449</v>
      </c>
      <c r="H23" s="40">
        <v>448</v>
      </c>
      <c r="I23" s="40">
        <v>446</v>
      </c>
      <c r="J23" s="40">
        <v>446</v>
      </c>
      <c r="K23" s="40">
        <v>444</v>
      </c>
      <c r="L23" s="40">
        <v>443</v>
      </c>
      <c r="M23" s="40">
        <v>442</v>
      </c>
      <c r="N23" s="40">
        <v>446</v>
      </c>
      <c r="O23" s="40">
        <v>449</v>
      </c>
    </row>
    <row r="24" spans="1:15" s="40" customFormat="1" ht="12.75">
      <c r="A24" s="36">
        <v>10680</v>
      </c>
      <c r="B24" s="36">
        <v>890</v>
      </c>
      <c r="C24" s="40">
        <v>455</v>
      </c>
      <c r="D24" s="40">
        <v>454</v>
      </c>
      <c r="E24" s="40">
        <v>453</v>
      </c>
      <c r="F24" s="40">
        <v>452</v>
      </c>
      <c r="G24" s="40">
        <v>451</v>
      </c>
      <c r="H24" s="40">
        <v>450</v>
      </c>
      <c r="I24" s="40">
        <v>449</v>
      </c>
      <c r="J24" s="40">
        <v>447</v>
      </c>
      <c r="K24" s="40">
        <v>446</v>
      </c>
      <c r="L24" s="40">
        <v>445</v>
      </c>
      <c r="M24" s="40">
        <v>444</v>
      </c>
      <c r="N24" s="40">
        <v>448</v>
      </c>
      <c r="O24" s="40">
        <v>451</v>
      </c>
    </row>
    <row r="25" spans="1:15" s="40" customFormat="1" ht="12.75">
      <c r="A25" s="36">
        <v>10800</v>
      </c>
      <c r="B25" s="36">
        <v>900</v>
      </c>
      <c r="C25" s="40">
        <v>458</v>
      </c>
      <c r="D25" s="40">
        <v>456</v>
      </c>
      <c r="E25" s="40">
        <v>455</v>
      </c>
      <c r="F25" s="40">
        <v>454</v>
      </c>
      <c r="G25" s="40">
        <v>453</v>
      </c>
      <c r="H25" s="40">
        <v>452</v>
      </c>
      <c r="I25" s="40">
        <v>451</v>
      </c>
      <c r="J25" s="40">
        <v>450</v>
      </c>
      <c r="K25" s="40">
        <v>448</v>
      </c>
      <c r="L25" s="40">
        <v>447</v>
      </c>
      <c r="M25" s="40">
        <v>446</v>
      </c>
      <c r="N25" s="40">
        <v>450</v>
      </c>
      <c r="O25" s="40">
        <v>453</v>
      </c>
    </row>
    <row r="26" spans="1:15" s="40" customFormat="1" ht="12.75">
      <c r="A26" s="36">
        <v>10920</v>
      </c>
      <c r="B26" s="36">
        <v>910</v>
      </c>
      <c r="C26" s="40">
        <v>460</v>
      </c>
      <c r="D26" s="40">
        <v>459</v>
      </c>
      <c r="E26" s="40">
        <v>457</v>
      </c>
      <c r="F26" s="40">
        <v>456</v>
      </c>
      <c r="G26" s="40">
        <v>455</v>
      </c>
      <c r="H26" s="40">
        <v>454</v>
      </c>
      <c r="I26" s="40">
        <v>453</v>
      </c>
      <c r="J26" s="40">
        <v>452</v>
      </c>
      <c r="K26" s="40">
        <v>451</v>
      </c>
      <c r="L26" s="40">
        <v>449</v>
      </c>
      <c r="M26" s="40">
        <v>448</v>
      </c>
      <c r="N26" s="40">
        <v>451</v>
      </c>
      <c r="O26" s="40">
        <v>455</v>
      </c>
    </row>
    <row r="27" spans="1:15" s="40" customFormat="1" ht="12.75">
      <c r="A27" s="36">
        <v>11040</v>
      </c>
      <c r="B27" s="36">
        <v>920</v>
      </c>
      <c r="C27" s="40">
        <v>462</v>
      </c>
      <c r="D27" s="40">
        <v>461</v>
      </c>
      <c r="E27" s="40">
        <v>459</v>
      </c>
      <c r="F27" s="40">
        <v>458</v>
      </c>
      <c r="G27" s="40">
        <v>457</v>
      </c>
      <c r="H27" s="40">
        <v>456</v>
      </c>
      <c r="I27" s="40">
        <v>455</v>
      </c>
      <c r="J27" s="40">
        <v>454</v>
      </c>
      <c r="K27" s="40">
        <v>453</v>
      </c>
      <c r="L27" s="40">
        <v>451</v>
      </c>
      <c r="M27" s="40">
        <v>450</v>
      </c>
      <c r="N27" s="40">
        <v>454</v>
      </c>
      <c r="O27" s="40">
        <v>457</v>
      </c>
    </row>
    <row r="28" spans="1:15" s="40" customFormat="1" ht="12.75">
      <c r="A28" s="36">
        <v>11160</v>
      </c>
      <c r="B28" s="36">
        <v>930</v>
      </c>
      <c r="C28" s="40">
        <v>464</v>
      </c>
      <c r="D28" s="40">
        <v>463</v>
      </c>
      <c r="E28" s="40">
        <v>462</v>
      </c>
      <c r="F28" s="40">
        <v>461</v>
      </c>
      <c r="G28" s="40">
        <v>459</v>
      </c>
      <c r="H28" s="40">
        <v>458</v>
      </c>
      <c r="I28" s="40">
        <v>457</v>
      </c>
      <c r="J28" s="40">
        <v>456</v>
      </c>
      <c r="K28" s="40">
        <v>455</v>
      </c>
      <c r="L28" s="40">
        <v>454</v>
      </c>
      <c r="M28" s="40">
        <v>452</v>
      </c>
      <c r="N28" s="40">
        <v>456</v>
      </c>
      <c r="O28" s="40">
        <v>459</v>
      </c>
    </row>
    <row r="29" spans="1:15" s="40" customFormat="1" ht="12.75">
      <c r="A29" s="36">
        <v>11280</v>
      </c>
      <c r="B29" s="36">
        <v>940</v>
      </c>
      <c r="C29" s="40">
        <v>466</v>
      </c>
      <c r="D29" s="40">
        <v>465</v>
      </c>
      <c r="E29" s="40">
        <v>464</v>
      </c>
      <c r="F29" s="40">
        <v>462</v>
      </c>
      <c r="G29" s="40">
        <v>462</v>
      </c>
      <c r="H29" s="40">
        <v>460</v>
      </c>
      <c r="I29" s="40">
        <v>459</v>
      </c>
      <c r="J29" s="40">
        <v>458</v>
      </c>
      <c r="K29" s="40">
        <v>457</v>
      </c>
      <c r="L29" s="40">
        <v>455</v>
      </c>
      <c r="M29" s="40">
        <v>454</v>
      </c>
      <c r="N29" s="40">
        <v>458</v>
      </c>
      <c r="O29" s="40">
        <v>461</v>
      </c>
    </row>
    <row r="30" spans="1:15" s="40" customFormat="1" ht="12.75">
      <c r="A30" s="36">
        <v>11400</v>
      </c>
      <c r="B30" s="36">
        <v>950</v>
      </c>
      <c r="C30" s="40">
        <v>468</v>
      </c>
      <c r="D30" s="40">
        <v>467</v>
      </c>
      <c r="E30" s="40">
        <v>466</v>
      </c>
      <c r="F30" s="40">
        <v>465</v>
      </c>
      <c r="G30" s="40">
        <v>463</v>
      </c>
      <c r="H30" s="40">
        <v>462</v>
      </c>
      <c r="I30" s="40">
        <v>461</v>
      </c>
      <c r="J30" s="40">
        <v>460</v>
      </c>
      <c r="K30" s="40">
        <v>459</v>
      </c>
      <c r="L30" s="40">
        <v>458</v>
      </c>
      <c r="M30" s="40">
        <v>456</v>
      </c>
      <c r="N30" s="40">
        <v>460</v>
      </c>
      <c r="O30" s="40">
        <v>463</v>
      </c>
    </row>
    <row r="31" spans="1:15" s="40" customFormat="1" ht="12.75">
      <c r="A31" s="36">
        <v>11520</v>
      </c>
      <c r="B31" s="36">
        <v>960</v>
      </c>
      <c r="C31" s="40">
        <v>470</v>
      </c>
      <c r="D31" s="40">
        <v>469</v>
      </c>
      <c r="E31" s="40">
        <v>468</v>
      </c>
      <c r="F31" s="40">
        <v>467</v>
      </c>
      <c r="G31" s="40">
        <v>466</v>
      </c>
      <c r="H31" s="40">
        <v>464</v>
      </c>
      <c r="I31" s="40">
        <v>463</v>
      </c>
      <c r="J31" s="40">
        <v>462</v>
      </c>
      <c r="K31" s="40">
        <v>461</v>
      </c>
      <c r="L31" s="40">
        <v>460</v>
      </c>
      <c r="M31" s="40">
        <v>458</v>
      </c>
      <c r="N31" s="40">
        <v>462</v>
      </c>
      <c r="O31" s="40">
        <v>465</v>
      </c>
    </row>
    <row r="32" spans="1:15" s="40" customFormat="1" ht="12.75">
      <c r="A32" s="36">
        <v>11640</v>
      </c>
      <c r="B32" s="36">
        <v>970</v>
      </c>
      <c r="C32" s="40">
        <v>473</v>
      </c>
      <c r="D32" s="40">
        <v>471</v>
      </c>
      <c r="E32" s="40">
        <v>470</v>
      </c>
      <c r="F32" s="40">
        <v>469</v>
      </c>
      <c r="G32" s="40">
        <v>468</v>
      </c>
      <c r="H32" s="40">
        <v>467</v>
      </c>
      <c r="I32" s="40">
        <v>465</v>
      </c>
      <c r="J32" s="40">
        <v>464</v>
      </c>
      <c r="K32" s="40">
        <v>463</v>
      </c>
      <c r="L32" s="40">
        <v>462</v>
      </c>
      <c r="M32" s="40">
        <v>460</v>
      </c>
      <c r="N32" s="40">
        <v>464</v>
      </c>
      <c r="O32" s="40">
        <v>467</v>
      </c>
    </row>
    <row r="33" spans="1:15" s="40" customFormat="1" ht="12.75">
      <c r="A33" s="36">
        <v>11760</v>
      </c>
      <c r="B33" s="36">
        <v>980</v>
      </c>
      <c r="C33" s="40">
        <v>475</v>
      </c>
      <c r="D33" s="40">
        <v>474</v>
      </c>
      <c r="E33" s="40">
        <v>472</v>
      </c>
      <c r="F33" s="40">
        <v>471</v>
      </c>
      <c r="G33" s="40">
        <v>470</v>
      </c>
      <c r="H33" s="40">
        <v>468</v>
      </c>
      <c r="I33" s="40">
        <v>467</v>
      </c>
      <c r="J33" s="40">
        <v>466</v>
      </c>
      <c r="K33" s="40">
        <v>465</v>
      </c>
      <c r="L33" s="40">
        <v>464</v>
      </c>
      <c r="M33" s="40">
        <v>462</v>
      </c>
      <c r="N33" s="40">
        <v>466</v>
      </c>
      <c r="O33" s="40">
        <v>469</v>
      </c>
    </row>
    <row r="34" spans="1:15" s="40" customFormat="1" ht="12.75">
      <c r="A34" s="36">
        <v>11880</v>
      </c>
      <c r="B34" s="36">
        <v>990</v>
      </c>
      <c r="C34" s="40">
        <v>477</v>
      </c>
      <c r="D34" s="40">
        <v>475</v>
      </c>
      <c r="E34" s="40">
        <v>474</v>
      </c>
      <c r="F34" s="40">
        <v>473</v>
      </c>
      <c r="G34" s="40">
        <v>472</v>
      </c>
      <c r="H34" s="40">
        <v>471</v>
      </c>
      <c r="I34" s="40">
        <v>469</v>
      </c>
      <c r="J34" s="40">
        <v>468</v>
      </c>
      <c r="K34" s="40">
        <v>467</v>
      </c>
      <c r="L34" s="40">
        <v>466</v>
      </c>
      <c r="M34" s="40">
        <v>464</v>
      </c>
      <c r="N34" s="40">
        <v>468</v>
      </c>
      <c r="O34" s="40">
        <v>471</v>
      </c>
    </row>
    <row r="35" spans="1:15" s="40" customFormat="1" ht="12.75">
      <c r="A35" s="36">
        <v>12000</v>
      </c>
      <c r="B35" s="36">
        <v>1000</v>
      </c>
      <c r="C35" s="40">
        <v>479</v>
      </c>
      <c r="D35" s="40">
        <v>478</v>
      </c>
      <c r="E35" s="40">
        <v>476</v>
      </c>
      <c r="F35" s="40">
        <v>475</v>
      </c>
      <c r="G35" s="40">
        <v>474</v>
      </c>
      <c r="H35" s="40">
        <v>473</v>
      </c>
      <c r="I35" s="40">
        <v>471</v>
      </c>
      <c r="J35" s="40">
        <v>470</v>
      </c>
      <c r="K35" s="40">
        <v>469</v>
      </c>
      <c r="L35" s="40">
        <v>468</v>
      </c>
      <c r="M35" s="40">
        <v>466</v>
      </c>
      <c r="N35" s="40">
        <v>470</v>
      </c>
      <c r="O35" s="40">
        <v>473</v>
      </c>
    </row>
    <row r="36" spans="1:15" s="40" customFormat="1" ht="12.75">
      <c r="A36" s="36">
        <v>12120</v>
      </c>
      <c r="B36" s="36">
        <v>1010</v>
      </c>
      <c r="C36" s="40">
        <v>481</v>
      </c>
      <c r="D36" s="40">
        <v>480</v>
      </c>
      <c r="E36" s="40">
        <v>478</v>
      </c>
      <c r="F36" s="40">
        <v>477</v>
      </c>
      <c r="G36" s="40">
        <v>476</v>
      </c>
      <c r="H36" s="40">
        <v>475</v>
      </c>
      <c r="I36" s="40">
        <v>474</v>
      </c>
      <c r="J36" s="40">
        <v>472</v>
      </c>
      <c r="K36" s="40">
        <v>471</v>
      </c>
      <c r="L36" s="40">
        <v>470</v>
      </c>
      <c r="M36" s="40">
        <v>468</v>
      </c>
      <c r="N36" s="40">
        <v>472</v>
      </c>
      <c r="O36" s="40">
        <v>475</v>
      </c>
    </row>
    <row r="37" spans="1:15" s="40" customFormat="1" ht="12.75">
      <c r="A37" s="36">
        <v>12240</v>
      </c>
      <c r="B37" s="36">
        <v>1020</v>
      </c>
      <c r="C37" s="40">
        <v>483</v>
      </c>
      <c r="D37" s="40">
        <v>482</v>
      </c>
      <c r="E37" s="40">
        <v>481</v>
      </c>
      <c r="F37" s="40">
        <v>479</v>
      </c>
      <c r="G37" s="40">
        <v>478</v>
      </c>
      <c r="H37" s="40">
        <v>477</v>
      </c>
      <c r="I37" s="40">
        <v>475</v>
      </c>
      <c r="J37" s="40">
        <v>474</v>
      </c>
      <c r="K37" s="40">
        <v>473</v>
      </c>
      <c r="L37" s="40">
        <v>472</v>
      </c>
      <c r="M37" s="40">
        <v>470</v>
      </c>
      <c r="N37" s="40">
        <v>474</v>
      </c>
      <c r="O37" s="40">
        <v>477</v>
      </c>
    </row>
    <row r="38" spans="1:15" s="40" customFormat="1" ht="12.75">
      <c r="A38" s="36">
        <v>12360</v>
      </c>
      <c r="B38" s="36">
        <v>1030</v>
      </c>
      <c r="C38" s="40">
        <v>486</v>
      </c>
      <c r="D38" s="40">
        <v>484</v>
      </c>
      <c r="E38" s="40">
        <v>483</v>
      </c>
      <c r="F38" s="40">
        <v>481</v>
      </c>
      <c r="G38" s="40">
        <v>480</v>
      </c>
      <c r="H38" s="40">
        <v>479</v>
      </c>
      <c r="I38" s="40">
        <v>478</v>
      </c>
      <c r="J38" s="40">
        <v>476</v>
      </c>
      <c r="K38" s="40">
        <v>475</v>
      </c>
      <c r="L38" s="40">
        <v>474</v>
      </c>
      <c r="M38" s="40">
        <v>472</v>
      </c>
      <c r="N38" s="40">
        <v>476</v>
      </c>
      <c r="O38" s="40">
        <v>479</v>
      </c>
    </row>
    <row r="39" spans="1:15" s="40" customFormat="1" ht="12.75">
      <c r="A39" s="36">
        <v>12480</v>
      </c>
      <c r="B39" s="36">
        <v>1040</v>
      </c>
      <c r="C39" s="40">
        <v>488</v>
      </c>
      <c r="D39" s="40">
        <v>486</v>
      </c>
      <c r="E39" s="40">
        <v>485</v>
      </c>
      <c r="F39" s="40">
        <v>484</v>
      </c>
      <c r="G39" s="40">
        <v>482</v>
      </c>
      <c r="H39" s="40">
        <v>481</v>
      </c>
      <c r="I39" s="40">
        <v>480</v>
      </c>
      <c r="J39" s="40">
        <v>478</v>
      </c>
      <c r="K39" s="40">
        <v>477</v>
      </c>
      <c r="L39" s="40">
        <v>476</v>
      </c>
      <c r="M39" s="40">
        <v>474</v>
      </c>
      <c r="N39" s="40">
        <v>478</v>
      </c>
      <c r="O39" s="40">
        <v>481</v>
      </c>
    </row>
    <row r="40" spans="1:15" s="40" customFormat="1" ht="12.75">
      <c r="A40" s="36">
        <v>12600</v>
      </c>
      <c r="B40" s="36">
        <v>1050</v>
      </c>
      <c r="C40" s="40">
        <v>490</v>
      </c>
      <c r="D40" s="40">
        <v>488</v>
      </c>
      <c r="E40" s="40">
        <v>487</v>
      </c>
      <c r="F40" s="40">
        <v>486</v>
      </c>
      <c r="G40" s="40">
        <v>484</v>
      </c>
      <c r="H40" s="40">
        <v>483</v>
      </c>
      <c r="I40" s="40">
        <v>482</v>
      </c>
      <c r="J40" s="40">
        <v>481</v>
      </c>
      <c r="K40" s="40">
        <v>479</v>
      </c>
      <c r="L40" s="40">
        <v>478</v>
      </c>
      <c r="M40" s="40">
        <v>476</v>
      </c>
      <c r="N40" s="40">
        <v>480</v>
      </c>
      <c r="O40" s="40">
        <v>483</v>
      </c>
    </row>
    <row r="41" spans="1:15" s="40" customFormat="1" ht="12.75">
      <c r="A41" s="36">
        <v>12720</v>
      </c>
      <c r="B41" s="36">
        <v>1060</v>
      </c>
      <c r="C41" s="40">
        <v>492</v>
      </c>
      <c r="D41" s="40">
        <v>490</v>
      </c>
      <c r="E41" s="40">
        <v>489</v>
      </c>
      <c r="F41" s="40">
        <v>488</v>
      </c>
      <c r="G41" s="40">
        <v>487</v>
      </c>
      <c r="H41" s="40">
        <v>485</v>
      </c>
      <c r="I41" s="40">
        <v>484</v>
      </c>
      <c r="J41" s="40">
        <v>482</v>
      </c>
      <c r="K41" s="40">
        <v>481</v>
      </c>
      <c r="L41" s="40">
        <v>480</v>
      </c>
      <c r="M41" s="40">
        <v>478</v>
      </c>
      <c r="N41" s="40">
        <v>482</v>
      </c>
      <c r="O41" s="40">
        <v>485</v>
      </c>
    </row>
    <row r="42" spans="1:15" s="40" customFormat="1" ht="12.75">
      <c r="A42" s="36">
        <v>12840</v>
      </c>
      <c r="B42" s="36">
        <v>1070</v>
      </c>
      <c r="C42" s="40">
        <v>494</v>
      </c>
      <c r="D42" s="40">
        <v>493</v>
      </c>
      <c r="E42" s="40">
        <v>491</v>
      </c>
      <c r="F42" s="40">
        <v>490</v>
      </c>
      <c r="G42" s="40">
        <v>489</v>
      </c>
      <c r="H42" s="40">
        <v>487</v>
      </c>
      <c r="I42" s="40">
        <v>486</v>
      </c>
      <c r="J42" s="40">
        <v>485</v>
      </c>
      <c r="K42" s="40">
        <v>483</v>
      </c>
      <c r="L42" s="40">
        <v>482</v>
      </c>
      <c r="M42" s="40">
        <v>480</v>
      </c>
      <c r="N42" s="40">
        <v>484</v>
      </c>
      <c r="O42" s="40">
        <v>487</v>
      </c>
    </row>
    <row r="43" spans="1:15" s="40" customFormat="1" ht="12.75">
      <c r="A43" s="36">
        <v>12960</v>
      </c>
      <c r="B43" s="36">
        <v>1080</v>
      </c>
      <c r="C43" s="40">
        <v>496</v>
      </c>
      <c r="D43" s="40">
        <v>495</v>
      </c>
      <c r="E43" s="40">
        <v>493</v>
      </c>
      <c r="F43" s="40">
        <v>492</v>
      </c>
      <c r="G43" s="40">
        <v>491</v>
      </c>
      <c r="H43" s="40">
        <v>489</v>
      </c>
      <c r="I43" s="40">
        <v>488</v>
      </c>
      <c r="J43" s="40">
        <v>487</v>
      </c>
      <c r="K43" s="40">
        <v>485</v>
      </c>
      <c r="L43" s="40">
        <v>484</v>
      </c>
      <c r="M43" s="40">
        <v>482</v>
      </c>
      <c r="N43" s="40">
        <v>486</v>
      </c>
      <c r="O43" s="40">
        <v>489</v>
      </c>
    </row>
    <row r="44" spans="1:15" s="40" customFormat="1" ht="12.75">
      <c r="A44" s="36">
        <v>13080</v>
      </c>
      <c r="B44" s="36">
        <v>1090</v>
      </c>
      <c r="C44" s="40">
        <v>498</v>
      </c>
      <c r="D44" s="40">
        <v>497</v>
      </c>
      <c r="E44" s="40">
        <v>496</v>
      </c>
      <c r="F44" s="40">
        <v>494</v>
      </c>
      <c r="G44" s="40">
        <v>493</v>
      </c>
      <c r="H44" s="40">
        <v>491</v>
      </c>
      <c r="I44" s="40">
        <v>490</v>
      </c>
      <c r="J44" s="40">
        <v>489</v>
      </c>
      <c r="K44" s="40">
        <v>487</v>
      </c>
      <c r="L44" s="40">
        <v>486</v>
      </c>
      <c r="M44" s="40">
        <v>484</v>
      </c>
      <c r="N44" s="40">
        <v>488</v>
      </c>
      <c r="O44" s="40">
        <v>491</v>
      </c>
    </row>
    <row r="45" spans="1:15" s="40" customFormat="1" ht="12.75">
      <c r="A45" s="36">
        <v>13200</v>
      </c>
      <c r="B45" s="36">
        <v>1100</v>
      </c>
      <c r="C45" s="40">
        <v>501</v>
      </c>
      <c r="D45" s="40">
        <v>499</v>
      </c>
      <c r="E45" s="40">
        <v>497</v>
      </c>
      <c r="F45" s="40">
        <v>496</v>
      </c>
      <c r="G45" s="40">
        <v>495</v>
      </c>
      <c r="H45" s="40">
        <v>494</v>
      </c>
      <c r="I45" s="40">
        <v>492</v>
      </c>
      <c r="J45" s="40">
        <v>491</v>
      </c>
      <c r="K45" s="40">
        <v>489</v>
      </c>
      <c r="L45" s="40">
        <v>488</v>
      </c>
      <c r="M45" s="40">
        <v>486</v>
      </c>
      <c r="N45" s="40">
        <v>490</v>
      </c>
      <c r="O45" s="40">
        <v>493</v>
      </c>
    </row>
    <row r="46" spans="1:15" s="40" customFormat="1" ht="12.75">
      <c r="A46" s="36">
        <v>13320</v>
      </c>
      <c r="B46" s="36">
        <v>1110</v>
      </c>
      <c r="C46" s="40">
        <v>503</v>
      </c>
      <c r="D46" s="40">
        <v>501</v>
      </c>
      <c r="E46" s="40">
        <v>500</v>
      </c>
      <c r="F46" s="40">
        <v>498</v>
      </c>
      <c r="G46" s="40">
        <v>497</v>
      </c>
      <c r="H46" s="40">
        <v>496</v>
      </c>
      <c r="I46" s="40">
        <v>494</v>
      </c>
      <c r="J46" s="40">
        <v>493</v>
      </c>
      <c r="K46" s="40">
        <v>491</v>
      </c>
      <c r="L46" s="40">
        <v>490</v>
      </c>
      <c r="M46" s="40">
        <v>489</v>
      </c>
      <c r="N46" s="40">
        <v>492</v>
      </c>
      <c r="O46" s="40">
        <v>495</v>
      </c>
    </row>
    <row r="47" spans="1:15" s="40" customFormat="1" ht="12.75">
      <c r="A47" s="36">
        <v>13440</v>
      </c>
      <c r="B47" s="36">
        <v>1120</v>
      </c>
      <c r="C47" s="40">
        <v>505</v>
      </c>
      <c r="D47" s="40">
        <v>503</v>
      </c>
      <c r="E47" s="40">
        <v>502</v>
      </c>
      <c r="F47" s="40">
        <v>501</v>
      </c>
      <c r="G47" s="40">
        <v>499</v>
      </c>
      <c r="H47" s="40">
        <v>498</v>
      </c>
      <c r="I47" s="40">
        <v>496</v>
      </c>
      <c r="J47" s="40">
        <v>495</v>
      </c>
      <c r="K47" s="40">
        <v>494</v>
      </c>
      <c r="L47" s="40">
        <v>492</v>
      </c>
      <c r="M47" s="40">
        <v>490</v>
      </c>
      <c r="N47" s="40">
        <v>494</v>
      </c>
      <c r="O47" s="40">
        <v>498</v>
      </c>
    </row>
    <row r="48" spans="1:15" s="40" customFormat="1" ht="12.75">
      <c r="A48" s="36">
        <v>13560</v>
      </c>
      <c r="B48" s="36">
        <v>1130</v>
      </c>
      <c r="C48" s="40">
        <v>507</v>
      </c>
      <c r="D48" s="40">
        <v>505</v>
      </c>
      <c r="E48" s="40">
        <v>504</v>
      </c>
      <c r="F48" s="40">
        <v>503</v>
      </c>
      <c r="G48" s="40">
        <v>501</v>
      </c>
      <c r="H48" s="40">
        <v>500</v>
      </c>
      <c r="I48" s="40">
        <v>498</v>
      </c>
      <c r="J48" s="40">
        <v>497</v>
      </c>
      <c r="K48" s="40">
        <v>496</v>
      </c>
      <c r="L48" s="40">
        <v>494</v>
      </c>
      <c r="M48" s="40">
        <v>492</v>
      </c>
      <c r="N48" s="40">
        <v>496</v>
      </c>
      <c r="O48" s="40">
        <v>500</v>
      </c>
    </row>
    <row r="49" spans="1:15" s="40" customFormat="1" ht="12.75">
      <c r="A49" s="36">
        <v>13680</v>
      </c>
      <c r="B49" s="36">
        <v>1140</v>
      </c>
      <c r="C49" s="40">
        <v>509</v>
      </c>
      <c r="D49" s="40">
        <v>508</v>
      </c>
      <c r="E49" s="40">
        <v>506</v>
      </c>
      <c r="F49" s="40">
        <v>505</v>
      </c>
      <c r="G49" s="40">
        <v>503</v>
      </c>
      <c r="H49" s="40">
        <v>502</v>
      </c>
      <c r="I49" s="40">
        <v>500</v>
      </c>
      <c r="J49" s="40">
        <v>499</v>
      </c>
      <c r="K49" s="40">
        <v>498</v>
      </c>
      <c r="L49" s="40">
        <v>496</v>
      </c>
      <c r="M49" s="40">
        <v>495</v>
      </c>
      <c r="N49" s="40">
        <v>498</v>
      </c>
      <c r="O49" s="40">
        <v>502</v>
      </c>
    </row>
    <row r="50" spans="1:15" s="40" customFormat="1" ht="12.75">
      <c r="A50" s="36">
        <v>13800</v>
      </c>
      <c r="B50" s="36">
        <v>1150</v>
      </c>
      <c r="C50" s="40">
        <v>511</v>
      </c>
      <c r="D50" s="40">
        <v>510</v>
      </c>
      <c r="E50" s="40">
        <v>508</v>
      </c>
      <c r="F50" s="40">
        <v>507</v>
      </c>
      <c r="G50" s="40">
        <v>505</v>
      </c>
      <c r="H50" s="40">
        <v>504</v>
      </c>
      <c r="I50" s="40">
        <v>503</v>
      </c>
      <c r="J50" s="40">
        <v>501</v>
      </c>
      <c r="K50" s="40">
        <v>500</v>
      </c>
      <c r="L50" s="40">
        <v>498</v>
      </c>
      <c r="M50" s="40">
        <v>496</v>
      </c>
      <c r="N50" s="40">
        <v>500</v>
      </c>
      <c r="O50" s="40">
        <v>503</v>
      </c>
    </row>
    <row r="51" spans="1:15" s="40" customFormat="1" ht="12.75">
      <c r="A51" s="36">
        <v>13920</v>
      </c>
      <c r="B51" s="36">
        <v>1160</v>
      </c>
      <c r="C51" s="40">
        <v>513</v>
      </c>
      <c r="D51" s="40">
        <v>512</v>
      </c>
      <c r="E51" s="40">
        <v>510</v>
      </c>
      <c r="F51" s="40">
        <v>509</v>
      </c>
      <c r="G51" s="40">
        <v>508</v>
      </c>
      <c r="H51" s="40">
        <v>506</v>
      </c>
      <c r="I51" s="40">
        <v>505</v>
      </c>
      <c r="J51" s="40">
        <v>503</v>
      </c>
      <c r="K51" s="40">
        <v>502</v>
      </c>
      <c r="L51" s="40">
        <v>500</v>
      </c>
      <c r="M51" s="40">
        <v>498</v>
      </c>
      <c r="N51" s="40">
        <v>502</v>
      </c>
      <c r="O51" s="40">
        <v>505</v>
      </c>
    </row>
    <row r="52" spans="1:15" s="40" customFormat="1" ht="12.75">
      <c r="A52" s="36">
        <v>14040</v>
      </c>
      <c r="B52" s="36">
        <v>1170</v>
      </c>
      <c r="C52" s="40">
        <v>516</v>
      </c>
      <c r="D52" s="40">
        <v>514</v>
      </c>
      <c r="E52" s="40">
        <v>512</v>
      </c>
      <c r="F52" s="40">
        <v>511</v>
      </c>
      <c r="G52" s="40">
        <v>509</v>
      </c>
      <c r="H52" s="40">
        <v>508</v>
      </c>
      <c r="I52" s="40">
        <v>507</v>
      </c>
      <c r="J52" s="40">
        <v>505</v>
      </c>
      <c r="K52" s="40">
        <v>504</v>
      </c>
      <c r="L52" s="40">
        <v>502</v>
      </c>
      <c r="M52" s="40">
        <v>501</v>
      </c>
      <c r="N52" s="40">
        <v>504</v>
      </c>
      <c r="O52" s="40">
        <v>508</v>
      </c>
    </row>
    <row r="53" spans="1:15" s="40" customFormat="1" ht="12.75">
      <c r="A53" s="36">
        <v>14160</v>
      </c>
      <c r="B53" s="36">
        <v>1180</v>
      </c>
      <c r="C53" s="40">
        <v>518</v>
      </c>
      <c r="D53" s="40">
        <v>516</v>
      </c>
      <c r="E53" s="40">
        <v>515</v>
      </c>
      <c r="F53" s="40">
        <v>513</v>
      </c>
      <c r="G53" s="40">
        <v>512</v>
      </c>
      <c r="H53" s="40">
        <v>510</v>
      </c>
      <c r="I53" s="40">
        <v>509</v>
      </c>
      <c r="J53" s="40">
        <v>507</v>
      </c>
      <c r="K53" s="40">
        <v>506</v>
      </c>
      <c r="L53" s="40">
        <v>504</v>
      </c>
      <c r="M53" s="40">
        <v>503</v>
      </c>
      <c r="N53" s="40">
        <v>506</v>
      </c>
      <c r="O53" s="40">
        <v>510</v>
      </c>
    </row>
    <row r="54" spans="1:15" s="40" customFormat="1" ht="12.75">
      <c r="A54" s="36">
        <v>14280</v>
      </c>
      <c r="B54" s="36">
        <v>1190</v>
      </c>
      <c r="C54" s="40">
        <v>520</v>
      </c>
      <c r="D54" s="40">
        <v>518</v>
      </c>
      <c r="E54" s="40">
        <v>516</v>
      </c>
      <c r="F54" s="40">
        <v>515</v>
      </c>
      <c r="G54" s="40">
        <v>514</v>
      </c>
      <c r="H54" s="40">
        <v>512</v>
      </c>
      <c r="I54" s="40">
        <v>511</v>
      </c>
      <c r="J54" s="40">
        <v>509</v>
      </c>
      <c r="K54" s="40">
        <v>508</v>
      </c>
      <c r="L54" s="40">
        <v>506</v>
      </c>
      <c r="M54" s="40">
        <v>505</v>
      </c>
      <c r="N54" s="40">
        <v>508</v>
      </c>
      <c r="O54" s="40">
        <v>512</v>
      </c>
    </row>
    <row r="55" spans="1:15" s="40" customFormat="1" ht="12.75">
      <c r="A55" s="36">
        <v>14400</v>
      </c>
      <c r="B55" s="36">
        <v>1200</v>
      </c>
      <c r="C55" s="40">
        <v>522</v>
      </c>
      <c r="D55" s="40">
        <v>520</v>
      </c>
      <c r="E55" s="40">
        <v>519</v>
      </c>
      <c r="F55" s="40">
        <v>517</v>
      </c>
      <c r="G55" s="40">
        <v>516</v>
      </c>
      <c r="H55" s="40">
        <v>514</v>
      </c>
      <c r="I55" s="40">
        <v>513</v>
      </c>
      <c r="J55" s="40">
        <v>511</v>
      </c>
      <c r="K55" s="40">
        <v>510</v>
      </c>
      <c r="L55" s="40">
        <v>508</v>
      </c>
      <c r="M55" s="40">
        <v>507</v>
      </c>
      <c r="N55" s="40">
        <v>510</v>
      </c>
      <c r="O55" s="40">
        <v>514</v>
      </c>
    </row>
    <row r="56" spans="1:15" s="40" customFormat="1" ht="12.75">
      <c r="A56" s="36">
        <v>14520</v>
      </c>
      <c r="B56" s="36">
        <v>1210</v>
      </c>
      <c r="C56" s="40">
        <v>524</v>
      </c>
      <c r="D56" s="40">
        <v>523</v>
      </c>
      <c r="E56" s="40">
        <v>521</v>
      </c>
      <c r="F56" s="40">
        <v>519</v>
      </c>
      <c r="G56" s="40">
        <v>518</v>
      </c>
      <c r="H56" s="40">
        <v>516</v>
      </c>
      <c r="I56" s="40">
        <v>515</v>
      </c>
      <c r="J56" s="40">
        <v>513</v>
      </c>
      <c r="K56" s="40">
        <v>512</v>
      </c>
      <c r="L56" s="40">
        <v>510</v>
      </c>
      <c r="M56" s="40">
        <v>509</v>
      </c>
      <c r="N56" s="40">
        <v>512</v>
      </c>
      <c r="O56" s="40">
        <v>516</v>
      </c>
    </row>
    <row r="57" spans="1:15" s="40" customFormat="1" ht="12.75">
      <c r="A57" s="36">
        <v>14640</v>
      </c>
      <c r="B57" s="36">
        <v>1220</v>
      </c>
      <c r="C57" s="40">
        <v>526</v>
      </c>
      <c r="D57" s="40">
        <v>525</v>
      </c>
      <c r="E57" s="40">
        <v>523</v>
      </c>
      <c r="F57" s="40">
        <v>522</v>
      </c>
      <c r="G57" s="40">
        <v>520</v>
      </c>
      <c r="H57" s="40">
        <v>518</v>
      </c>
      <c r="I57" s="40">
        <v>517</v>
      </c>
      <c r="J57" s="40">
        <v>516</v>
      </c>
      <c r="K57" s="40">
        <v>514</v>
      </c>
      <c r="L57" s="40">
        <v>512</v>
      </c>
      <c r="M57" s="40">
        <v>511</v>
      </c>
      <c r="N57" s="40">
        <v>514</v>
      </c>
      <c r="O57" s="40">
        <v>518</v>
      </c>
    </row>
    <row r="58" spans="1:15" s="40" customFormat="1" ht="12.75">
      <c r="A58" s="36">
        <v>14760</v>
      </c>
      <c r="B58" s="36">
        <v>1230</v>
      </c>
      <c r="C58" s="40">
        <v>528</v>
      </c>
      <c r="D58" s="40">
        <v>527</v>
      </c>
      <c r="E58" s="40">
        <v>525</v>
      </c>
      <c r="F58" s="40">
        <v>524</v>
      </c>
      <c r="G58" s="40">
        <v>522</v>
      </c>
      <c r="H58" s="40">
        <v>521</v>
      </c>
      <c r="I58" s="40">
        <v>519</v>
      </c>
      <c r="J58" s="40">
        <v>517</v>
      </c>
      <c r="K58" s="40">
        <v>516</v>
      </c>
      <c r="L58" s="40">
        <v>515</v>
      </c>
      <c r="M58" s="40">
        <v>513</v>
      </c>
      <c r="N58" s="40">
        <v>516</v>
      </c>
      <c r="O58" s="40">
        <v>520</v>
      </c>
    </row>
    <row r="59" spans="1:15" s="40" customFormat="1" ht="12.75">
      <c r="A59" s="36">
        <v>14880</v>
      </c>
      <c r="B59" s="36">
        <v>1240</v>
      </c>
      <c r="C59" s="40">
        <v>531</v>
      </c>
      <c r="D59" s="40">
        <v>529</v>
      </c>
      <c r="E59" s="40">
        <v>527</v>
      </c>
      <c r="F59" s="40">
        <v>526</v>
      </c>
      <c r="G59" s="40">
        <v>524</v>
      </c>
      <c r="H59" s="40">
        <v>523</v>
      </c>
      <c r="I59" s="40">
        <v>521</v>
      </c>
      <c r="J59" s="40">
        <v>520</v>
      </c>
      <c r="K59" s="40">
        <v>518</v>
      </c>
      <c r="L59" s="40">
        <v>516</v>
      </c>
      <c r="M59" s="40">
        <v>515</v>
      </c>
      <c r="N59" s="40">
        <v>518</v>
      </c>
      <c r="O59" s="40">
        <v>522</v>
      </c>
    </row>
    <row r="60" spans="1:15" s="40" customFormat="1" ht="12.75">
      <c r="A60" s="36">
        <v>15000</v>
      </c>
      <c r="B60" s="36">
        <v>1250</v>
      </c>
      <c r="C60" s="40">
        <v>533</v>
      </c>
      <c r="D60" s="40">
        <v>531</v>
      </c>
      <c r="E60" s="40">
        <v>529</v>
      </c>
      <c r="F60" s="40">
        <v>528</v>
      </c>
      <c r="G60" s="40">
        <v>526</v>
      </c>
      <c r="H60" s="40">
        <v>525</v>
      </c>
      <c r="I60" s="40">
        <v>523</v>
      </c>
      <c r="J60" s="40">
        <v>522</v>
      </c>
      <c r="K60" s="40">
        <v>520</v>
      </c>
      <c r="L60" s="40">
        <v>518</v>
      </c>
      <c r="M60" s="40">
        <v>517</v>
      </c>
      <c r="N60" s="40">
        <v>521</v>
      </c>
      <c r="O60" s="40">
        <v>524</v>
      </c>
    </row>
    <row r="61" spans="1:15" s="40" customFormat="1" ht="12.75">
      <c r="A61" s="36">
        <v>15120</v>
      </c>
      <c r="B61" s="36">
        <v>1260</v>
      </c>
      <c r="C61" s="40">
        <v>535</v>
      </c>
      <c r="D61" s="40">
        <v>533</v>
      </c>
      <c r="E61" s="40">
        <v>531</v>
      </c>
      <c r="F61" s="40">
        <v>530</v>
      </c>
      <c r="G61" s="40">
        <v>529</v>
      </c>
      <c r="H61" s="40">
        <v>527</v>
      </c>
      <c r="I61" s="40">
        <v>525</v>
      </c>
      <c r="J61" s="40">
        <v>524</v>
      </c>
      <c r="K61" s="40">
        <v>522</v>
      </c>
      <c r="L61" s="40">
        <v>521</v>
      </c>
      <c r="M61" s="40">
        <v>519</v>
      </c>
      <c r="N61" s="40">
        <v>522</v>
      </c>
      <c r="O61" s="40">
        <v>526</v>
      </c>
    </row>
    <row r="62" spans="1:15" s="40" customFormat="1" ht="12.75">
      <c r="A62" s="36">
        <v>15240</v>
      </c>
      <c r="B62" s="36">
        <v>1270</v>
      </c>
      <c r="C62" s="40">
        <v>537</v>
      </c>
      <c r="D62" s="40">
        <v>535</v>
      </c>
      <c r="E62" s="40">
        <v>534</v>
      </c>
      <c r="F62" s="40">
        <v>532</v>
      </c>
      <c r="G62" s="40">
        <v>531</v>
      </c>
      <c r="H62" s="40">
        <v>529</v>
      </c>
      <c r="I62" s="40">
        <v>527</v>
      </c>
      <c r="J62" s="40">
        <v>526</v>
      </c>
      <c r="K62" s="40">
        <v>524</v>
      </c>
      <c r="L62" s="40">
        <v>523</v>
      </c>
      <c r="M62" s="40">
        <v>521</v>
      </c>
      <c r="N62" s="40">
        <v>524</v>
      </c>
      <c r="O62" s="40">
        <v>528</v>
      </c>
    </row>
    <row r="63" spans="1:15" s="40" customFormat="1" ht="12.75">
      <c r="A63" s="36">
        <v>15360</v>
      </c>
      <c r="B63" s="36">
        <v>1280</v>
      </c>
      <c r="C63" s="40">
        <v>539</v>
      </c>
      <c r="D63" s="40">
        <v>538</v>
      </c>
      <c r="E63" s="40">
        <v>536</v>
      </c>
      <c r="F63" s="40">
        <v>534</v>
      </c>
      <c r="G63" s="40">
        <v>533</v>
      </c>
      <c r="H63" s="40">
        <v>531</v>
      </c>
      <c r="I63" s="40">
        <v>529</v>
      </c>
      <c r="J63" s="40">
        <v>528</v>
      </c>
      <c r="K63" s="40">
        <v>526</v>
      </c>
      <c r="L63" s="40">
        <v>525</v>
      </c>
      <c r="M63" s="40">
        <v>523</v>
      </c>
      <c r="N63" s="40">
        <v>526</v>
      </c>
      <c r="O63" s="40">
        <v>530</v>
      </c>
    </row>
    <row r="64" spans="1:15" s="40" customFormat="1" ht="12.75">
      <c r="A64" s="36">
        <v>15480</v>
      </c>
      <c r="B64" s="36">
        <v>1290</v>
      </c>
      <c r="C64" s="40">
        <v>541</v>
      </c>
      <c r="D64" s="40">
        <v>539</v>
      </c>
      <c r="E64" s="40">
        <v>538</v>
      </c>
      <c r="F64" s="40">
        <v>536</v>
      </c>
      <c r="G64" s="40">
        <v>535</v>
      </c>
      <c r="H64" s="40">
        <v>533</v>
      </c>
      <c r="I64" s="40">
        <v>531</v>
      </c>
      <c r="J64" s="40">
        <v>530</v>
      </c>
      <c r="K64" s="40">
        <v>528</v>
      </c>
      <c r="L64" s="40">
        <v>527</v>
      </c>
      <c r="M64" s="40">
        <v>525</v>
      </c>
      <c r="N64" s="40">
        <v>529</v>
      </c>
      <c r="O64" s="40">
        <v>532</v>
      </c>
    </row>
    <row r="65" spans="1:15" s="40" customFormat="1" ht="12.75">
      <c r="A65" s="36">
        <v>15600</v>
      </c>
      <c r="B65" s="36">
        <v>1300</v>
      </c>
      <c r="C65" s="40">
        <v>544</v>
      </c>
      <c r="D65" s="40">
        <v>542</v>
      </c>
      <c r="E65" s="40">
        <v>540</v>
      </c>
      <c r="F65" s="40">
        <v>538</v>
      </c>
      <c r="G65" s="40">
        <v>537</v>
      </c>
      <c r="H65" s="40">
        <v>535</v>
      </c>
      <c r="I65" s="40">
        <v>534</v>
      </c>
      <c r="J65" s="40">
        <v>532</v>
      </c>
      <c r="K65" s="40">
        <v>530</v>
      </c>
      <c r="L65" s="40">
        <v>529</v>
      </c>
      <c r="M65" s="40">
        <v>527</v>
      </c>
      <c r="N65" s="40">
        <v>531</v>
      </c>
      <c r="O65" s="40">
        <v>534</v>
      </c>
    </row>
    <row r="66" spans="1:15" s="40" customFormat="1" ht="12.75">
      <c r="A66" s="36">
        <v>15720</v>
      </c>
      <c r="B66" s="36">
        <v>1310</v>
      </c>
      <c r="C66" s="40">
        <v>546</v>
      </c>
      <c r="D66" s="40">
        <v>544</v>
      </c>
      <c r="E66" s="40">
        <v>542</v>
      </c>
      <c r="F66" s="40">
        <v>541</v>
      </c>
      <c r="G66" s="40">
        <v>539</v>
      </c>
      <c r="H66" s="40">
        <v>537</v>
      </c>
      <c r="I66" s="40">
        <v>536</v>
      </c>
      <c r="J66" s="40">
        <v>534</v>
      </c>
      <c r="K66" s="40">
        <v>532</v>
      </c>
      <c r="L66" s="40">
        <v>531</v>
      </c>
      <c r="M66" s="40">
        <v>529</v>
      </c>
      <c r="N66" s="40">
        <v>532</v>
      </c>
      <c r="O66" s="40">
        <v>536</v>
      </c>
    </row>
    <row r="67" spans="1:15" s="40" customFormat="1" ht="12.75">
      <c r="A67" s="36">
        <v>15840</v>
      </c>
      <c r="B67" s="36">
        <v>1320</v>
      </c>
      <c r="C67" s="40">
        <v>548</v>
      </c>
      <c r="D67" s="40">
        <v>546</v>
      </c>
      <c r="E67" s="40">
        <v>544</v>
      </c>
      <c r="F67" s="40">
        <v>543</v>
      </c>
      <c r="G67" s="40">
        <v>541</v>
      </c>
      <c r="H67" s="40">
        <v>539</v>
      </c>
      <c r="I67" s="40">
        <v>538</v>
      </c>
      <c r="J67" s="40">
        <v>536</v>
      </c>
      <c r="K67" s="40">
        <v>534</v>
      </c>
      <c r="L67" s="40">
        <v>533</v>
      </c>
      <c r="M67" s="40">
        <v>531</v>
      </c>
      <c r="N67" s="40">
        <v>535</v>
      </c>
      <c r="O67" s="40">
        <v>538</v>
      </c>
    </row>
    <row r="68" spans="1:15" s="40" customFormat="1" ht="12.75">
      <c r="A68" s="36">
        <v>15960</v>
      </c>
      <c r="B68" s="36">
        <v>1330</v>
      </c>
      <c r="C68" s="40">
        <v>550</v>
      </c>
      <c r="D68" s="40">
        <v>548</v>
      </c>
      <c r="E68" s="40">
        <v>546</v>
      </c>
      <c r="F68" s="40">
        <v>545</v>
      </c>
      <c r="G68" s="40">
        <v>543</v>
      </c>
      <c r="H68" s="40">
        <v>541</v>
      </c>
      <c r="I68" s="40">
        <v>540</v>
      </c>
      <c r="J68" s="40">
        <v>538</v>
      </c>
      <c r="K68" s="40">
        <v>537</v>
      </c>
      <c r="L68" s="40">
        <v>535</v>
      </c>
      <c r="M68" s="40">
        <v>533</v>
      </c>
      <c r="N68" s="40">
        <v>537</v>
      </c>
      <c r="O68" s="40">
        <v>540</v>
      </c>
    </row>
    <row r="69" spans="1:15" s="40" customFormat="1" ht="12.75">
      <c r="A69" s="36">
        <v>16080</v>
      </c>
      <c r="B69" s="36">
        <v>1340</v>
      </c>
      <c r="C69" s="40">
        <v>552</v>
      </c>
      <c r="D69" s="40">
        <v>550</v>
      </c>
      <c r="E69" s="40">
        <v>548</v>
      </c>
      <c r="F69" s="40">
        <v>547</v>
      </c>
      <c r="G69" s="40">
        <v>545</v>
      </c>
      <c r="H69" s="40">
        <v>544</v>
      </c>
      <c r="I69" s="40">
        <v>542</v>
      </c>
      <c r="J69" s="40">
        <v>540</v>
      </c>
      <c r="K69" s="40">
        <v>538</v>
      </c>
      <c r="L69" s="40">
        <v>537</v>
      </c>
      <c r="M69" s="40">
        <v>535</v>
      </c>
      <c r="N69" s="40">
        <v>539</v>
      </c>
      <c r="O69" s="40">
        <v>542</v>
      </c>
    </row>
    <row r="70" spans="1:15" s="40" customFormat="1" ht="12.75">
      <c r="A70" s="36">
        <v>16200</v>
      </c>
      <c r="B70" s="36">
        <v>1350</v>
      </c>
      <c r="C70" s="40">
        <v>554</v>
      </c>
      <c r="D70" s="40">
        <v>552</v>
      </c>
      <c r="E70" s="40">
        <v>550</v>
      </c>
      <c r="F70" s="40">
        <v>549</v>
      </c>
      <c r="G70" s="40">
        <v>547</v>
      </c>
      <c r="H70" s="40">
        <v>546</v>
      </c>
      <c r="I70" s="40">
        <v>544</v>
      </c>
      <c r="J70" s="40">
        <v>542</v>
      </c>
      <c r="K70" s="40">
        <v>541</v>
      </c>
      <c r="L70" s="40">
        <v>539</v>
      </c>
      <c r="M70" s="40">
        <v>537</v>
      </c>
      <c r="N70" s="40">
        <v>541</v>
      </c>
      <c r="O70" s="40">
        <v>544</v>
      </c>
    </row>
    <row r="71" spans="1:15" s="40" customFormat="1" ht="12.75">
      <c r="A71" s="36">
        <v>16320</v>
      </c>
      <c r="B71" s="36">
        <v>1360</v>
      </c>
      <c r="C71" s="40">
        <v>556</v>
      </c>
      <c r="D71" s="40">
        <v>554</v>
      </c>
      <c r="E71" s="40">
        <v>553</v>
      </c>
      <c r="F71" s="40">
        <v>551</v>
      </c>
      <c r="G71" s="40">
        <v>549</v>
      </c>
      <c r="H71" s="40">
        <v>548</v>
      </c>
      <c r="I71" s="40">
        <v>546</v>
      </c>
      <c r="J71" s="40">
        <v>544</v>
      </c>
      <c r="K71" s="40">
        <v>543</v>
      </c>
      <c r="L71" s="40">
        <v>541</v>
      </c>
      <c r="M71" s="40">
        <v>539</v>
      </c>
      <c r="N71" s="40">
        <v>543</v>
      </c>
      <c r="O71" s="40">
        <v>546</v>
      </c>
    </row>
    <row r="72" spans="1:15" s="40" customFormat="1" ht="12.75">
      <c r="A72" s="36">
        <v>16440</v>
      </c>
      <c r="B72" s="36">
        <v>1370</v>
      </c>
      <c r="C72" s="40">
        <v>558</v>
      </c>
      <c r="D72" s="40">
        <v>557</v>
      </c>
      <c r="E72" s="40">
        <v>555</v>
      </c>
      <c r="F72" s="40">
        <v>553</v>
      </c>
      <c r="G72" s="40">
        <v>551</v>
      </c>
      <c r="H72" s="40">
        <v>550</v>
      </c>
      <c r="I72" s="40">
        <v>548</v>
      </c>
      <c r="J72" s="40">
        <v>546</v>
      </c>
      <c r="K72" s="40">
        <v>545</v>
      </c>
      <c r="L72" s="40">
        <v>543</v>
      </c>
      <c r="M72" s="40">
        <v>541</v>
      </c>
      <c r="N72" s="40">
        <v>545</v>
      </c>
      <c r="O72" s="40">
        <v>548</v>
      </c>
    </row>
    <row r="73" spans="1:15" s="40" customFormat="1" ht="12.75">
      <c r="A73" s="36">
        <v>16560</v>
      </c>
      <c r="B73" s="36">
        <v>1380</v>
      </c>
      <c r="C73" s="40">
        <v>561</v>
      </c>
      <c r="D73" s="40">
        <v>559</v>
      </c>
      <c r="E73" s="40">
        <v>557</v>
      </c>
      <c r="F73" s="40">
        <v>555</v>
      </c>
      <c r="G73" s="40">
        <v>554</v>
      </c>
      <c r="H73" s="40">
        <v>552</v>
      </c>
      <c r="I73" s="40">
        <v>550</v>
      </c>
      <c r="J73" s="40">
        <v>548</v>
      </c>
      <c r="K73" s="40">
        <v>547</v>
      </c>
      <c r="L73" s="40">
        <v>545</v>
      </c>
      <c r="M73" s="40">
        <v>543</v>
      </c>
      <c r="N73" s="40">
        <v>547</v>
      </c>
      <c r="O73" s="40">
        <v>550</v>
      </c>
    </row>
    <row r="74" spans="1:15" s="40" customFormat="1" ht="12.75">
      <c r="A74" s="36">
        <v>16680</v>
      </c>
      <c r="B74" s="36">
        <v>1390</v>
      </c>
      <c r="C74" s="40">
        <v>563</v>
      </c>
      <c r="D74" s="40">
        <v>561</v>
      </c>
      <c r="E74" s="40">
        <v>559</v>
      </c>
      <c r="F74" s="40">
        <v>557</v>
      </c>
      <c r="G74" s="40">
        <v>556</v>
      </c>
      <c r="H74" s="40">
        <v>554</v>
      </c>
      <c r="I74" s="40">
        <v>552</v>
      </c>
      <c r="J74" s="40">
        <v>550</v>
      </c>
      <c r="K74" s="40">
        <v>549</v>
      </c>
      <c r="L74" s="40">
        <v>547</v>
      </c>
      <c r="M74" s="40">
        <v>545</v>
      </c>
      <c r="N74" s="40">
        <v>549</v>
      </c>
      <c r="O74" s="40">
        <v>552</v>
      </c>
    </row>
    <row r="75" spans="1:15" s="40" customFormat="1" ht="12.75">
      <c r="A75" s="36">
        <v>16800</v>
      </c>
      <c r="B75" s="36">
        <v>1400</v>
      </c>
      <c r="C75" s="40">
        <v>565</v>
      </c>
      <c r="D75" s="40">
        <v>563</v>
      </c>
      <c r="E75" s="40">
        <v>561</v>
      </c>
      <c r="F75" s="40">
        <v>559</v>
      </c>
      <c r="G75" s="40">
        <v>558</v>
      </c>
      <c r="H75" s="40">
        <v>556</v>
      </c>
      <c r="I75" s="40">
        <v>554</v>
      </c>
      <c r="J75" s="40">
        <v>552</v>
      </c>
      <c r="K75" s="40">
        <v>551</v>
      </c>
      <c r="L75" s="40">
        <v>549</v>
      </c>
      <c r="M75" s="40">
        <v>547</v>
      </c>
      <c r="N75" s="40">
        <v>551</v>
      </c>
      <c r="O75" s="40">
        <v>554</v>
      </c>
    </row>
    <row r="76" spans="1:15" s="40" customFormat="1" ht="12.75">
      <c r="A76" s="36">
        <v>16920</v>
      </c>
      <c r="B76" s="36">
        <v>1410</v>
      </c>
      <c r="C76" s="40">
        <v>567</v>
      </c>
      <c r="D76" s="40">
        <v>565</v>
      </c>
      <c r="E76" s="40">
        <v>563</v>
      </c>
      <c r="F76" s="40">
        <v>562</v>
      </c>
      <c r="G76" s="40">
        <v>560</v>
      </c>
      <c r="H76" s="40">
        <v>558</v>
      </c>
      <c r="I76" s="40">
        <v>556</v>
      </c>
      <c r="J76" s="40">
        <v>555</v>
      </c>
      <c r="K76" s="40">
        <v>553</v>
      </c>
      <c r="L76" s="40">
        <v>551</v>
      </c>
      <c r="M76" s="40">
        <v>549</v>
      </c>
      <c r="N76" s="40">
        <v>553</v>
      </c>
      <c r="O76" s="40">
        <v>556</v>
      </c>
    </row>
    <row r="77" spans="1:15" s="40" customFormat="1" ht="12.75">
      <c r="A77" s="36">
        <v>17040</v>
      </c>
      <c r="B77" s="36">
        <v>1420</v>
      </c>
      <c r="C77" s="40">
        <v>569</v>
      </c>
      <c r="D77" s="40">
        <v>567</v>
      </c>
      <c r="E77" s="40">
        <v>565</v>
      </c>
      <c r="F77" s="40">
        <v>564</v>
      </c>
      <c r="G77" s="40">
        <v>562</v>
      </c>
      <c r="H77" s="40">
        <v>560</v>
      </c>
      <c r="I77" s="40">
        <v>558</v>
      </c>
      <c r="J77" s="40">
        <v>557</v>
      </c>
      <c r="K77" s="40">
        <v>555</v>
      </c>
      <c r="L77" s="40">
        <v>553</v>
      </c>
      <c r="M77" s="40">
        <v>551</v>
      </c>
      <c r="N77" s="40">
        <v>555</v>
      </c>
      <c r="O77" s="40">
        <v>558</v>
      </c>
    </row>
    <row r="78" spans="1:15" s="40" customFormat="1" ht="12.75">
      <c r="A78" s="36">
        <v>17160</v>
      </c>
      <c r="B78" s="36">
        <v>1430</v>
      </c>
      <c r="C78" s="40">
        <v>571</v>
      </c>
      <c r="D78" s="40">
        <v>569</v>
      </c>
      <c r="E78" s="40">
        <v>567</v>
      </c>
      <c r="F78" s="40">
        <v>566</v>
      </c>
      <c r="G78" s="40">
        <v>564</v>
      </c>
      <c r="H78" s="40">
        <v>562</v>
      </c>
      <c r="I78" s="40">
        <v>560</v>
      </c>
      <c r="J78" s="40">
        <v>559</v>
      </c>
      <c r="K78" s="40">
        <v>557</v>
      </c>
      <c r="L78" s="40">
        <v>555</v>
      </c>
      <c r="M78" s="40">
        <v>553</v>
      </c>
      <c r="N78" s="40">
        <v>557</v>
      </c>
      <c r="O78" s="40">
        <v>561</v>
      </c>
    </row>
    <row r="79" spans="1:15" s="40" customFormat="1" ht="12.75">
      <c r="A79" s="36">
        <v>17280</v>
      </c>
      <c r="B79" s="36">
        <v>1440</v>
      </c>
      <c r="C79" s="40">
        <v>573</v>
      </c>
      <c r="D79" s="40">
        <v>572</v>
      </c>
      <c r="E79" s="40">
        <v>570</v>
      </c>
      <c r="F79" s="40">
        <v>568</v>
      </c>
      <c r="G79" s="40">
        <v>566</v>
      </c>
      <c r="H79" s="40">
        <v>564</v>
      </c>
      <c r="I79" s="40">
        <v>563</v>
      </c>
      <c r="J79" s="40">
        <v>561</v>
      </c>
      <c r="K79" s="40">
        <v>559</v>
      </c>
      <c r="L79" s="40">
        <v>557</v>
      </c>
      <c r="M79" s="40">
        <v>555</v>
      </c>
      <c r="N79" s="40">
        <v>559</v>
      </c>
      <c r="O79" s="40">
        <v>562</v>
      </c>
    </row>
    <row r="80" spans="1:15" s="40" customFormat="1" ht="12.75">
      <c r="A80" s="36">
        <v>17400</v>
      </c>
      <c r="B80" s="36">
        <v>1450</v>
      </c>
      <c r="C80" s="40">
        <v>576</v>
      </c>
      <c r="D80" s="40">
        <v>574</v>
      </c>
      <c r="E80" s="40">
        <v>572</v>
      </c>
      <c r="F80" s="40">
        <v>570</v>
      </c>
      <c r="G80" s="40">
        <v>568</v>
      </c>
      <c r="H80" s="40">
        <v>566</v>
      </c>
      <c r="I80" s="40">
        <v>565</v>
      </c>
      <c r="J80" s="40">
        <v>563</v>
      </c>
      <c r="K80" s="40">
        <v>561</v>
      </c>
      <c r="L80" s="40">
        <v>559</v>
      </c>
      <c r="M80" s="40">
        <v>557</v>
      </c>
      <c r="N80" s="40">
        <v>561</v>
      </c>
      <c r="O80" s="40">
        <v>564</v>
      </c>
    </row>
    <row r="81" spans="1:15" s="40" customFormat="1" ht="12.75">
      <c r="A81" s="36">
        <v>17520</v>
      </c>
      <c r="B81" s="36">
        <v>1460</v>
      </c>
      <c r="C81" s="40">
        <v>578</v>
      </c>
      <c r="D81" s="40">
        <v>576</v>
      </c>
      <c r="E81" s="40">
        <v>574</v>
      </c>
      <c r="F81" s="40">
        <v>572</v>
      </c>
      <c r="G81" s="40">
        <v>570</v>
      </c>
      <c r="H81" s="40">
        <v>569</v>
      </c>
      <c r="I81" s="40">
        <v>567</v>
      </c>
      <c r="J81" s="40">
        <v>565</v>
      </c>
      <c r="K81" s="40">
        <v>563</v>
      </c>
      <c r="L81" s="40">
        <v>561</v>
      </c>
      <c r="M81" s="40">
        <v>559</v>
      </c>
      <c r="N81" s="40">
        <v>563</v>
      </c>
      <c r="O81" s="40">
        <v>566</v>
      </c>
    </row>
    <row r="82" spans="1:15" s="40" customFormat="1" ht="12.75">
      <c r="A82" s="36">
        <v>17640</v>
      </c>
      <c r="B82" s="36">
        <v>1470</v>
      </c>
      <c r="C82" s="40">
        <v>580</v>
      </c>
      <c r="D82" s="40">
        <v>578</v>
      </c>
      <c r="E82" s="40">
        <v>576</v>
      </c>
      <c r="F82" s="40">
        <v>574</v>
      </c>
      <c r="G82" s="40">
        <v>573</v>
      </c>
      <c r="H82" s="40">
        <v>571</v>
      </c>
      <c r="I82" s="40">
        <v>569</v>
      </c>
      <c r="J82" s="40">
        <v>567</v>
      </c>
      <c r="K82" s="40">
        <v>565</v>
      </c>
      <c r="L82" s="40">
        <v>563</v>
      </c>
      <c r="M82" s="40">
        <v>561</v>
      </c>
      <c r="N82" s="40">
        <v>565</v>
      </c>
      <c r="O82" s="40">
        <v>568</v>
      </c>
    </row>
    <row r="83" spans="1:15" s="40" customFormat="1" ht="12.75">
      <c r="A83" s="36">
        <v>17760</v>
      </c>
      <c r="B83" s="36">
        <v>1480</v>
      </c>
      <c r="C83" s="40">
        <v>582</v>
      </c>
      <c r="D83" s="40">
        <v>580</v>
      </c>
      <c r="E83" s="40">
        <v>578</v>
      </c>
      <c r="F83" s="40">
        <v>576</v>
      </c>
      <c r="G83" s="40">
        <v>575</v>
      </c>
      <c r="H83" s="40">
        <v>573</v>
      </c>
      <c r="I83" s="40">
        <v>571</v>
      </c>
      <c r="J83" s="40">
        <v>569</v>
      </c>
      <c r="K83" s="40">
        <v>567</v>
      </c>
      <c r="L83" s="40">
        <v>565</v>
      </c>
      <c r="M83" s="40">
        <v>563</v>
      </c>
      <c r="N83" s="40">
        <v>567</v>
      </c>
      <c r="O83" s="40">
        <v>571</v>
      </c>
    </row>
    <row r="84" spans="1:15" s="40" customFormat="1" ht="12.75">
      <c r="A84" s="36">
        <v>17880</v>
      </c>
      <c r="B84" s="36">
        <v>1490</v>
      </c>
      <c r="C84" s="40">
        <v>584</v>
      </c>
      <c r="D84" s="40">
        <v>582</v>
      </c>
      <c r="E84" s="40">
        <v>580</v>
      </c>
      <c r="F84" s="40">
        <v>579</v>
      </c>
      <c r="G84" s="40">
        <v>577</v>
      </c>
      <c r="H84" s="40">
        <v>575</v>
      </c>
      <c r="I84" s="40">
        <v>573</v>
      </c>
      <c r="J84" s="40">
        <v>571</v>
      </c>
      <c r="K84" s="40">
        <v>569</v>
      </c>
      <c r="L84" s="40">
        <v>567</v>
      </c>
      <c r="M84" s="40">
        <v>565</v>
      </c>
      <c r="N84" s="40">
        <v>569</v>
      </c>
      <c r="O84" s="40">
        <v>573</v>
      </c>
    </row>
    <row r="85" spans="1:15" s="40" customFormat="1" ht="12.75">
      <c r="A85" s="36">
        <v>18000</v>
      </c>
      <c r="B85" s="36">
        <v>1500</v>
      </c>
      <c r="C85" s="40">
        <v>586</v>
      </c>
      <c r="D85" s="40">
        <v>584</v>
      </c>
      <c r="E85" s="40">
        <v>582</v>
      </c>
      <c r="F85" s="40">
        <v>580</v>
      </c>
      <c r="G85" s="40">
        <v>579</v>
      </c>
      <c r="H85" s="40">
        <v>577</v>
      </c>
      <c r="I85" s="40">
        <v>575</v>
      </c>
      <c r="J85" s="40">
        <v>573</v>
      </c>
      <c r="K85" s="40">
        <v>571</v>
      </c>
      <c r="L85" s="40">
        <v>569</v>
      </c>
      <c r="M85" s="40">
        <v>567</v>
      </c>
      <c r="N85" s="40">
        <v>571</v>
      </c>
      <c r="O85" s="40">
        <v>575</v>
      </c>
    </row>
    <row r="86" spans="1:15" s="40" customFormat="1" ht="12.75">
      <c r="A86" s="36">
        <v>18120</v>
      </c>
      <c r="B86" s="36">
        <v>1510</v>
      </c>
      <c r="C86" s="40">
        <v>588</v>
      </c>
      <c r="D86" s="40">
        <v>586</v>
      </c>
      <c r="E86" s="40">
        <v>584</v>
      </c>
      <c r="F86" s="40">
        <v>583</v>
      </c>
      <c r="G86" s="40">
        <v>581</v>
      </c>
      <c r="H86" s="40">
        <v>579</v>
      </c>
      <c r="I86" s="40">
        <v>577</v>
      </c>
      <c r="J86" s="40">
        <v>575</v>
      </c>
      <c r="K86" s="40">
        <v>573</v>
      </c>
      <c r="L86" s="40">
        <v>571</v>
      </c>
      <c r="M86" s="40">
        <v>569</v>
      </c>
      <c r="N86" s="40">
        <v>573</v>
      </c>
      <c r="O86" s="40">
        <v>577</v>
      </c>
    </row>
    <row r="87" spans="1:15" s="40" customFormat="1" ht="12.75">
      <c r="A87" s="36">
        <v>18240</v>
      </c>
      <c r="B87" s="36">
        <v>1520</v>
      </c>
      <c r="C87" s="40">
        <v>591</v>
      </c>
      <c r="D87" s="40">
        <v>589</v>
      </c>
      <c r="E87" s="40">
        <v>586</v>
      </c>
      <c r="F87" s="40">
        <v>585</v>
      </c>
      <c r="G87" s="40">
        <v>583</v>
      </c>
      <c r="H87" s="40">
        <v>581</v>
      </c>
      <c r="I87" s="40">
        <v>579</v>
      </c>
      <c r="J87" s="40">
        <v>577</v>
      </c>
      <c r="K87" s="40">
        <v>575</v>
      </c>
      <c r="L87" s="40">
        <v>573</v>
      </c>
      <c r="M87" s="40">
        <v>571</v>
      </c>
      <c r="N87" s="40">
        <v>575</v>
      </c>
      <c r="O87" s="40">
        <v>579</v>
      </c>
    </row>
    <row r="88" spans="1:15" s="40" customFormat="1" ht="12.75">
      <c r="A88" s="36">
        <v>18360</v>
      </c>
      <c r="B88" s="36">
        <v>1530</v>
      </c>
      <c r="C88" s="40">
        <v>593</v>
      </c>
      <c r="D88" s="40">
        <v>591</v>
      </c>
      <c r="E88" s="40">
        <v>589</v>
      </c>
      <c r="F88" s="40">
        <v>587</v>
      </c>
      <c r="G88" s="40">
        <v>585</v>
      </c>
      <c r="H88" s="40">
        <v>583</v>
      </c>
      <c r="I88" s="40">
        <v>581</v>
      </c>
      <c r="J88" s="40">
        <v>579</v>
      </c>
      <c r="K88" s="40">
        <v>577</v>
      </c>
      <c r="L88" s="40">
        <v>575</v>
      </c>
      <c r="M88" s="40">
        <v>573</v>
      </c>
      <c r="N88" s="40">
        <v>577</v>
      </c>
      <c r="O88" s="40">
        <v>581</v>
      </c>
    </row>
    <row r="89" spans="1:15" s="40" customFormat="1" ht="12.75">
      <c r="A89" s="36">
        <v>18480</v>
      </c>
      <c r="B89" s="36">
        <v>1540</v>
      </c>
      <c r="C89" s="40">
        <v>595</v>
      </c>
      <c r="D89" s="40">
        <v>593</v>
      </c>
      <c r="E89" s="40">
        <v>591</v>
      </c>
      <c r="F89" s="40">
        <v>589</v>
      </c>
      <c r="G89" s="40">
        <v>587</v>
      </c>
      <c r="H89" s="40">
        <v>585</v>
      </c>
      <c r="I89" s="40">
        <v>583</v>
      </c>
      <c r="J89" s="40">
        <v>581</v>
      </c>
      <c r="K89" s="40">
        <v>579</v>
      </c>
      <c r="L89" s="40">
        <v>578</v>
      </c>
      <c r="M89" s="40">
        <v>575</v>
      </c>
      <c r="N89" s="40">
        <v>579</v>
      </c>
      <c r="O89" s="40">
        <v>583</v>
      </c>
    </row>
    <row r="90" spans="1:15" s="40" customFormat="1" ht="12.75">
      <c r="A90" s="36">
        <v>18600</v>
      </c>
      <c r="B90" s="36">
        <v>1550</v>
      </c>
      <c r="C90" s="40">
        <v>597</v>
      </c>
      <c r="D90" s="40">
        <v>595</v>
      </c>
      <c r="E90" s="40">
        <v>593</v>
      </c>
      <c r="F90" s="40">
        <v>591</v>
      </c>
      <c r="G90" s="40">
        <v>589</v>
      </c>
      <c r="H90" s="40">
        <v>587</v>
      </c>
      <c r="I90" s="40">
        <v>585</v>
      </c>
      <c r="J90" s="40">
        <v>583</v>
      </c>
      <c r="K90" s="40">
        <v>581</v>
      </c>
      <c r="L90" s="40">
        <v>579</v>
      </c>
      <c r="M90" s="40">
        <v>577</v>
      </c>
      <c r="N90" s="40">
        <v>581</v>
      </c>
      <c r="O90" s="40">
        <v>585</v>
      </c>
    </row>
    <row r="91" spans="1:15" s="40" customFormat="1" ht="12.75">
      <c r="A91" s="36">
        <v>18720</v>
      </c>
      <c r="B91" s="36">
        <v>1560</v>
      </c>
      <c r="C91" s="40">
        <v>599</v>
      </c>
      <c r="D91" s="40">
        <v>597</v>
      </c>
      <c r="E91" s="40">
        <v>595</v>
      </c>
      <c r="F91" s="40">
        <v>593</v>
      </c>
      <c r="G91" s="40">
        <v>591</v>
      </c>
      <c r="H91" s="40">
        <v>589</v>
      </c>
      <c r="I91" s="40">
        <v>587</v>
      </c>
      <c r="J91" s="40">
        <v>585</v>
      </c>
      <c r="K91" s="40">
        <v>584</v>
      </c>
      <c r="L91" s="40">
        <v>581</v>
      </c>
      <c r="M91" s="40">
        <v>579</v>
      </c>
      <c r="N91" s="40">
        <v>583</v>
      </c>
      <c r="O91" s="40">
        <v>587</v>
      </c>
    </row>
    <row r="92" spans="1:15" s="40" customFormat="1" ht="12.75">
      <c r="A92" s="36">
        <v>18840</v>
      </c>
      <c r="B92" s="36">
        <v>1570</v>
      </c>
      <c r="C92" s="40">
        <v>601</v>
      </c>
      <c r="D92" s="40">
        <v>599</v>
      </c>
      <c r="E92" s="40">
        <v>597</v>
      </c>
      <c r="F92" s="40">
        <v>595</v>
      </c>
      <c r="G92" s="40">
        <v>593</v>
      </c>
      <c r="H92" s="40">
        <v>591</v>
      </c>
      <c r="I92" s="40">
        <v>589</v>
      </c>
      <c r="J92" s="40">
        <v>587</v>
      </c>
      <c r="K92" s="40">
        <v>585</v>
      </c>
      <c r="L92" s="40">
        <v>584</v>
      </c>
      <c r="M92" s="40">
        <v>581</v>
      </c>
      <c r="N92" s="40">
        <v>585</v>
      </c>
      <c r="O92" s="40">
        <v>589</v>
      </c>
    </row>
    <row r="93" spans="1:15" s="40" customFormat="1" ht="12.75">
      <c r="A93" s="36">
        <v>18960</v>
      </c>
      <c r="B93" s="36">
        <v>1580</v>
      </c>
      <c r="C93" s="40">
        <v>604</v>
      </c>
      <c r="D93" s="40">
        <v>601</v>
      </c>
      <c r="E93" s="40">
        <v>599</v>
      </c>
      <c r="F93" s="40">
        <v>597</v>
      </c>
      <c r="G93" s="40">
        <v>595</v>
      </c>
      <c r="H93" s="40">
        <v>593</v>
      </c>
      <c r="I93" s="40">
        <v>592</v>
      </c>
      <c r="J93" s="40">
        <v>590</v>
      </c>
      <c r="K93" s="40">
        <v>588</v>
      </c>
      <c r="L93" s="40">
        <v>585</v>
      </c>
      <c r="M93" s="40">
        <v>583</v>
      </c>
      <c r="N93" s="40">
        <v>587</v>
      </c>
      <c r="O93" s="40">
        <v>591</v>
      </c>
    </row>
    <row r="94" spans="1:15" s="40" customFormat="1" ht="12.75">
      <c r="A94" s="36">
        <v>19080</v>
      </c>
      <c r="B94" s="36">
        <v>1590</v>
      </c>
      <c r="C94" s="40">
        <v>606</v>
      </c>
      <c r="D94" s="40">
        <v>604</v>
      </c>
      <c r="E94" s="40">
        <v>601</v>
      </c>
      <c r="F94" s="40">
        <v>600</v>
      </c>
      <c r="G94" s="40">
        <v>598</v>
      </c>
      <c r="H94" s="40">
        <v>596</v>
      </c>
      <c r="I94" s="40">
        <v>593</v>
      </c>
      <c r="J94" s="40">
        <v>592</v>
      </c>
      <c r="K94" s="40">
        <v>590</v>
      </c>
      <c r="L94" s="40">
        <v>588</v>
      </c>
      <c r="M94" s="40">
        <v>585</v>
      </c>
      <c r="N94" s="40">
        <v>589</v>
      </c>
      <c r="O94" s="40">
        <v>593</v>
      </c>
    </row>
    <row r="95" spans="1:15" s="40" customFormat="1" ht="12.75">
      <c r="A95" s="36">
        <v>19200</v>
      </c>
      <c r="B95" s="36">
        <v>1600</v>
      </c>
      <c r="C95" s="40">
        <v>608</v>
      </c>
      <c r="D95" s="40">
        <v>606</v>
      </c>
      <c r="E95" s="40">
        <v>603</v>
      </c>
      <c r="F95" s="40">
        <v>602</v>
      </c>
      <c r="G95" s="40">
        <v>600</v>
      </c>
      <c r="H95" s="40">
        <v>598</v>
      </c>
      <c r="I95" s="40">
        <v>596</v>
      </c>
      <c r="J95" s="40">
        <v>594</v>
      </c>
      <c r="K95" s="40">
        <v>592</v>
      </c>
      <c r="L95" s="40">
        <v>590</v>
      </c>
      <c r="M95" s="40">
        <v>587</v>
      </c>
      <c r="N95" s="40">
        <v>591</v>
      </c>
      <c r="O95" s="40">
        <v>595</v>
      </c>
    </row>
    <row r="96" spans="1:15" s="40" customFormat="1" ht="12.75">
      <c r="A96" s="36">
        <v>19320</v>
      </c>
      <c r="B96" s="36">
        <v>1610</v>
      </c>
      <c r="C96" s="40">
        <v>610</v>
      </c>
      <c r="D96" s="40">
        <v>608</v>
      </c>
      <c r="E96" s="40">
        <v>606</v>
      </c>
      <c r="F96" s="40">
        <v>604</v>
      </c>
      <c r="G96" s="40">
        <v>602</v>
      </c>
      <c r="H96" s="40">
        <v>600</v>
      </c>
      <c r="I96" s="40">
        <v>598</v>
      </c>
      <c r="J96" s="40">
        <v>596</v>
      </c>
      <c r="K96" s="40">
        <v>594</v>
      </c>
      <c r="L96" s="40">
        <v>592</v>
      </c>
      <c r="M96" s="40">
        <v>589</v>
      </c>
      <c r="N96" s="40">
        <v>593</v>
      </c>
      <c r="O96" s="40">
        <v>597</v>
      </c>
    </row>
    <row r="97" spans="1:15" s="40" customFormat="1" ht="12.75">
      <c r="A97" s="36">
        <v>19440</v>
      </c>
      <c r="B97" s="36">
        <v>1620</v>
      </c>
      <c r="C97" s="40">
        <v>612</v>
      </c>
      <c r="D97" s="40">
        <v>610</v>
      </c>
      <c r="E97" s="40">
        <v>608</v>
      </c>
      <c r="F97" s="40">
        <v>606</v>
      </c>
      <c r="G97" s="40">
        <v>604</v>
      </c>
      <c r="H97" s="40">
        <v>602</v>
      </c>
      <c r="I97" s="40">
        <v>600</v>
      </c>
      <c r="J97" s="40">
        <v>598</v>
      </c>
      <c r="K97" s="40">
        <v>596</v>
      </c>
      <c r="L97" s="40">
        <v>594</v>
      </c>
      <c r="M97" s="40">
        <v>591</v>
      </c>
      <c r="N97" s="40">
        <v>595</v>
      </c>
      <c r="O97" s="40">
        <v>599</v>
      </c>
    </row>
    <row r="98" spans="1:15" s="40" customFormat="1" ht="12.75">
      <c r="A98" s="36">
        <v>19560</v>
      </c>
      <c r="B98" s="36">
        <v>1630</v>
      </c>
      <c r="C98" s="40">
        <v>614</v>
      </c>
      <c r="D98" s="40">
        <v>612</v>
      </c>
      <c r="E98" s="40">
        <v>610</v>
      </c>
      <c r="F98" s="40">
        <v>608</v>
      </c>
      <c r="G98" s="40">
        <v>606</v>
      </c>
      <c r="H98" s="40">
        <v>604</v>
      </c>
      <c r="I98" s="40">
        <v>602</v>
      </c>
      <c r="J98" s="40">
        <v>600</v>
      </c>
      <c r="K98" s="40">
        <v>598</v>
      </c>
      <c r="L98" s="40">
        <v>596</v>
      </c>
      <c r="M98" s="40">
        <v>593</v>
      </c>
      <c r="N98" s="40">
        <v>597</v>
      </c>
      <c r="O98" s="40">
        <v>601</v>
      </c>
    </row>
    <row r="99" spans="1:15" s="40" customFormat="1" ht="12.75">
      <c r="A99" s="36">
        <v>19680</v>
      </c>
      <c r="B99" s="36">
        <v>1640</v>
      </c>
      <c r="C99" s="40">
        <v>616</v>
      </c>
      <c r="D99" s="40">
        <v>614</v>
      </c>
      <c r="E99" s="40">
        <v>612</v>
      </c>
      <c r="F99" s="40">
        <v>610</v>
      </c>
      <c r="G99" s="40">
        <v>608</v>
      </c>
      <c r="H99" s="40">
        <v>606</v>
      </c>
      <c r="I99" s="40">
        <v>604</v>
      </c>
      <c r="J99" s="40">
        <v>602</v>
      </c>
      <c r="K99" s="40">
        <v>600</v>
      </c>
      <c r="L99" s="40">
        <v>598</v>
      </c>
      <c r="M99" s="40">
        <v>595</v>
      </c>
      <c r="N99" s="40">
        <v>599</v>
      </c>
      <c r="O99" s="40">
        <v>603</v>
      </c>
    </row>
    <row r="100" spans="1:15" s="40" customFormat="1" ht="12.75">
      <c r="A100" s="36">
        <v>19800</v>
      </c>
      <c r="B100" s="36">
        <v>1650</v>
      </c>
      <c r="C100" s="40">
        <v>619</v>
      </c>
      <c r="D100" s="40">
        <v>616</v>
      </c>
      <c r="E100" s="40">
        <v>614</v>
      </c>
      <c r="F100" s="40">
        <v>612</v>
      </c>
      <c r="G100" s="40">
        <v>610</v>
      </c>
      <c r="H100" s="40">
        <v>608</v>
      </c>
      <c r="I100" s="40">
        <v>606</v>
      </c>
      <c r="J100" s="40">
        <v>604</v>
      </c>
      <c r="K100" s="40">
        <v>602</v>
      </c>
      <c r="L100" s="40">
        <v>600</v>
      </c>
      <c r="M100" s="40">
        <v>597</v>
      </c>
      <c r="N100" s="40">
        <v>601</v>
      </c>
      <c r="O100" s="40">
        <v>605</v>
      </c>
    </row>
    <row r="101" spans="1:15" s="40" customFormat="1" ht="12.75">
      <c r="A101" s="36">
        <v>19920</v>
      </c>
      <c r="B101" s="36">
        <v>1660</v>
      </c>
      <c r="C101" s="40">
        <v>621</v>
      </c>
      <c r="D101" s="40">
        <v>618</v>
      </c>
      <c r="E101" s="40">
        <v>616</v>
      </c>
      <c r="F101" s="40">
        <v>614</v>
      </c>
      <c r="G101" s="40">
        <v>612</v>
      </c>
      <c r="H101" s="40">
        <v>610</v>
      </c>
      <c r="I101" s="40">
        <v>608</v>
      </c>
      <c r="J101" s="40">
        <v>606</v>
      </c>
      <c r="K101" s="40">
        <v>604</v>
      </c>
      <c r="L101" s="40">
        <v>602</v>
      </c>
      <c r="M101" s="40">
        <v>600</v>
      </c>
      <c r="N101" s="40">
        <v>603</v>
      </c>
      <c r="O101" s="40">
        <v>607</v>
      </c>
    </row>
    <row r="102" spans="1:15" s="40" customFormat="1" ht="12.75">
      <c r="A102" s="36">
        <v>20040</v>
      </c>
      <c r="B102" s="36">
        <v>1670</v>
      </c>
      <c r="C102" s="40">
        <v>623</v>
      </c>
      <c r="D102" s="40">
        <v>620</v>
      </c>
      <c r="E102" s="40">
        <v>618</v>
      </c>
      <c r="F102" s="40">
        <v>616</v>
      </c>
      <c r="G102" s="40">
        <v>614</v>
      </c>
      <c r="H102" s="40">
        <v>612</v>
      </c>
      <c r="I102" s="40">
        <v>610</v>
      </c>
      <c r="J102" s="40">
        <v>608</v>
      </c>
      <c r="K102" s="40">
        <v>606</v>
      </c>
      <c r="L102" s="40">
        <v>604</v>
      </c>
      <c r="M102" s="40">
        <v>601</v>
      </c>
      <c r="N102" s="40">
        <v>605</v>
      </c>
      <c r="O102" s="40">
        <v>609</v>
      </c>
    </row>
    <row r="103" spans="1:15" s="40" customFormat="1" ht="12.75">
      <c r="A103" s="36">
        <v>20160</v>
      </c>
      <c r="B103" s="36">
        <v>1680</v>
      </c>
      <c r="C103" s="40">
        <v>625</v>
      </c>
      <c r="D103" s="40">
        <v>623</v>
      </c>
      <c r="E103" s="40">
        <v>620</v>
      </c>
      <c r="F103" s="40">
        <v>619</v>
      </c>
      <c r="G103" s="40">
        <v>616</v>
      </c>
      <c r="H103" s="40">
        <v>614</v>
      </c>
      <c r="I103" s="40">
        <v>612</v>
      </c>
      <c r="J103" s="40">
        <v>610</v>
      </c>
      <c r="K103" s="40">
        <v>608</v>
      </c>
      <c r="L103" s="40">
        <v>606</v>
      </c>
      <c r="M103" s="40">
        <v>603</v>
      </c>
      <c r="N103" s="40">
        <v>607</v>
      </c>
      <c r="O103" s="40">
        <v>611</v>
      </c>
    </row>
    <row r="104" spans="1:15" s="40" customFormat="1" ht="12.75">
      <c r="A104" s="36">
        <v>20280</v>
      </c>
      <c r="B104" s="36">
        <v>1690</v>
      </c>
      <c r="C104" s="40">
        <v>627</v>
      </c>
      <c r="D104" s="40">
        <v>625</v>
      </c>
      <c r="E104" s="40">
        <v>622</v>
      </c>
      <c r="F104" s="40">
        <v>620</v>
      </c>
      <c r="G104" s="40">
        <v>619</v>
      </c>
      <c r="H104" s="40">
        <v>616</v>
      </c>
      <c r="I104" s="40">
        <v>614</v>
      </c>
      <c r="J104" s="40">
        <v>612</v>
      </c>
      <c r="K104" s="40">
        <v>610</v>
      </c>
      <c r="L104" s="40">
        <v>608</v>
      </c>
      <c r="M104" s="40">
        <v>606</v>
      </c>
      <c r="N104" s="40">
        <v>610</v>
      </c>
      <c r="O104" s="40">
        <v>613</v>
      </c>
    </row>
    <row r="105" spans="1:15" s="40" customFormat="1" ht="12.75">
      <c r="A105" s="36">
        <v>20400</v>
      </c>
      <c r="B105" s="36">
        <v>1700</v>
      </c>
      <c r="C105" s="40">
        <v>629</v>
      </c>
      <c r="D105" s="40">
        <v>627</v>
      </c>
      <c r="E105" s="40">
        <v>625</v>
      </c>
      <c r="F105" s="40">
        <v>623</v>
      </c>
      <c r="G105" s="40">
        <v>621</v>
      </c>
      <c r="H105" s="40">
        <v>619</v>
      </c>
      <c r="I105" s="40">
        <v>616</v>
      </c>
      <c r="J105" s="40">
        <v>614</v>
      </c>
      <c r="K105" s="40">
        <v>612</v>
      </c>
      <c r="L105" s="40">
        <v>610</v>
      </c>
      <c r="M105" s="40">
        <v>608</v>
      </c>
      <c r="N105" s="40">
        <v>611</v>
      </c>
      <c r="O105" s="40">
        <v>615</v>
      </c>
    </row>
    <row r="106" spans="1:15" s="40" customFormat="1" ht="12.75">
      <c r="A106" s="36">
        <v>20520</v>
      </c>
      <c r="B106" s="36">
        <v>1710</v>
      </c>
      <c r="C106" s="40">
        <v>631</v>
      </c>
      <c r="D106" s="40">
        <v>629</v>
      </c>
      <c r="E106" s="40">
        <v>627</v>
      </c>
      <c r="F106" s="40">
        <v>625</v>
      </c>
      <c r="G106" s="40">
        <v>623</v>
      </c>
      <c r="H106" s="40">
        <v>620</v>
      </c>
      <c r="I106" s="40">
        <v>618</v>
      </c>
      <c r="J106" s="40">
        <v>616</v>
      </c>
      <c r="K106" s="40">
        <v>614</v>
      </c>
      <c r="L106" s="40">
        <v>612</v>
      </c>
      <c r="M106" s="40">
        <v>609</v>
      </c>
      <c r="N106" s="40">
        <v>613</v>
      </c>
      <c r="O106" s="40">
        <v>617</v>
      </c>
    </row>
    <row r="107" spans="1:15" s="40" customFormat="1" ht="12.75">
      <c r="A107" s="36">
        <v>20640</v>
      </c>
      <c r="B107" s="36">
        <v>1720</v>
      </c>
      <c r="C107" s="40">
        <v>634</v>
      </c>
      <c r="D107" s="40">
        <v>631</v>
      </c>
      <c r="E107" s="40">
        <v>629</v>
      </c>
      <c r="F107" s="40">
        <v>627</v>
      </c>
      <c r="G107" s="40">
        <v>625</v>
      </c>
      <c r="H107" s="40">
        <v>623</v>
      </c>
      <c r="I107" s="40">
        <v>620</v>
      </c>
      <c r="J107" s="40">
        <v>618</v>
      </c>
      <c r="K107" s="40">
        <v>616</v>
      </c>
      <c r="L107" s="40">
        <v>614</v>
      </c>
      <c r="M107" s="40">
        <v>612</v>
      </c>
      <c r="N107" s="40">
        <v>615</v>
      </c>
      <c r="O107" s="40">
        <v>619</v>
      </c>
    </row>
    <row r="108" spans="1:15" s="40" customFormat="1" ht="12.75">
      <c r="A108" s="36">
        <v>20760</v>
      </c>
      <c r="B108" s="36">
        <v>1730</v>
      </c>
      <c r="C108" s="40">
        <v>636</v>
      </c>
      <c r="D108" s="40">
        <v>633</v>
      </c>
      <c r="E108" s="40">
        <v>631</v>
      </c>
      <c r="F108" s="40">
        <v>629</v>
      </c>
      <c r="G108" s="40">
        <v>627</v>
      </c>
      <c r="H108" s="40">
        <v>625</v>
      </c>
      <c r="I108" s="40">
        <v>622</v>
      </c>
      <c r="J108" s="40">
        <v>620</v>
      </c>
      <c r="K108" s="40">
        <v>618</v>
      </c>
      <c r="L108" s="40">
        <v>616</v>
      </c>
      <c r="M108" s="40">
        <v>614</v>
      </c>
      <c r="N108" s="40">
        <v>618</v>
      </c>
      <c r="O108" s="40">
        <v>621</v>
      </c>
    </row>
    <row r="109" spans="1:15" s="40" customFormat="1" ht="12.75">
      <c r="A109" s="36">
        <v>20880</v>
      </c>
      <c r="B109" s="36">
        <v>1740</v>
      </c>
      <c r="C109" s="40">
        <v>638</v>
      </c>
      <c r="D109" s="40">
        <v>635</v>
      </c>
      <c r="E109" s="40">
        <v>633</v>
      </c>
      <c r="F109" s="40">
        <v>631</v>
      </c>
      <c r="G109" s="40">
        <v>629</v>
      </c>
      <c r="H109" s="40">
        <v>627</v>
      </c>
      <c r="I109" s="40">
        <v>625</v>
      </c>
      <c r="J109" s="40">
        <v>622</v>
      </c>
      <c r="K109" s="40">
        <v>620</v>
      </c>
      <c r="L109" s="40">
        <v>618</v>
      </c>
      <c r="M109" s="40">
        <v>615</v>
      </c>
      <c r="N109" s="40">
        <v>620</v>
      </c>
      <c r="O109" s="40">
        <v>623</v>
      </c>
    </row>
    <row r="110" spans="1:15" s="40" customFormat="1" ht="12.75">
      <c r="A110" s="36">
        <v>21000</v>
      </c>
      <c r="B110" s="36">
        <v>1750</v>
      </c>
      <c r="C110" s="40">
        <v>640</v>
      </c>
      <c r="D110" s="40">
        <v>638</v>
      </c>
      <c r="E110" s="40">
        <v>635</v>
      </c>
      <c r="F110" s="40">
        <v>633</v>
      </c>
      <c r="G110" s="40">
        <v>631</v>
      </c>
      <c r="H110" s="40">
        <v>629</v>
      </c>
      <c r="I110" s="40">
        <v>627</v>
      </c>
      <c r="J110" s="40">
        <v>625</v>
      </c>
      <c r="K110" s="40">
        <v>622</v>
      </c>
      <c r="L110" s="40">
        <v>620</v>
      </c>
      <c r="M110" s="40">
        <v>618</v>
      </c>
      <c r="N110" s="40">
        <v>622</v>
      </c>
      <c r="O110" s="40">
        <v>625</v>
      </c>
    </row>
    <row r="111" spans="1:15" s="40" customFormat="1" ht="12.75">
      <c r="A111" s="36">
        <v>21120</v>
      </c>
      <c r="B111" s="36">
        <v>1760</v>
      </c>
      <c r="C111" s="40">
        <v>642</v>
      </c>
      <c r="D111" s="40">
        <v>640</v>
      </c>
      <c r="E111" s="40">
        <v>637</v>
      </c>
      <c r="F111" s="40">
        <v>635</v>
      </c>
      <c r="G111" s="40">
        <v>633</v>
      </c>
      <c r="H111" s="40">
        <v>631</v>
      </c>
      <c r="I111" s="40">
        <v>629</v>
      </c>
      <c r="J111" s="40">
        <v>627</v>
      </c>
      <c r="K111" s="40">
        <v>624</v>
      </c>
      <c r="L111" s="40">
        <v>622</v>
      </c>
      <c r="M111" s="40">
        <v>620</v>
      </c>
      <c r="N111" s="40">
        <v>624</v>
      </c>
      <c r="O111" s="40">
        <v>627</v>
      </c>
    </row>
    <row r="112" spans="1:15" s="40" customFormat="1" ht="12.75">
      <c r="A112" s="36">
        <v>21240</v>
      </c>
      <c r="B112" s="36">
        <v>1770</v>
      </c>
      <c r="C112" s="40">
        <v>644</v>
      </c>
      <c r="D112" s="40">
        <v>642</v>
      </c>
      <c r="E112" s="40">
        <v>640</v>
      </c>
      <c r="F112" s="40">
        <v>637</v>
      </c>
      <c r="G112" s="40">
        <v>635</v>
      </c>
      <c r="H112" s="40">
        <v>633</v>
      </c>
      <c r="I112" s="40">
        <v>631</v>
      </c>
      <c r="J112" s="40">
        <v>629</v>
      </c>
      <c r="K112" s="40">
        <v>627</v>
      </c>
      <c r="L112" s="40">
        <v>624</v>
      </c>
      <c r="M112" s="40">
        <v>622</v>
      </c>
      <c r="N112" s="40">
        <v>626</v>
      </c>
      <c r="O112" s="40">
        <v>629</v>
      </c>
    </row>
    <row r="113" spans="1:15" s="40" customFormat="1" ht="12.75">
      <c r="A113" s="36">
        <v>21360</v>
      </c>
      <c r="B113" s="36">
        <v>1780</v>
      </c>
      <c r="C113" s="40">
        <v>647</v>
      </c>
      <c r="D113" s="40">
        <v>644</v>
      </c>
      <c r="E113" s="40">
        <v>642</v>
      </c>
      <c r="F113" s="40">
        <v>640</v>
      </c>
      <c r="G113" s="40">
        <v>637</v>
      </c>
      <c r="H113" s="40">
        <v>635</v>
      </c>
      <c r="I113" s="40">
        <v>633</v>
      </c>
      <c r="J113" s="40">
        <v>631</v>
      </c>
      <c r="K113" s="40">
        <v>628</v>
      </c>
      <c r="L113" s="40">
        <v>626</v>
      </c>
      <c r="M113" s="40">
        <v>624</v>
      </c>
      <c r="N113" s="40">
        <v>628</v>
      </c>
      <c r="O113" s="40">
        <v>631</v>
      </c>
    </row>
    <row r="114" spans="1:15" s="40" customFormat="1" ht="12.75">
      <c r="A114" s="36">
        <v>21480</v>
      </c>
      <c r="B114" s="36">
        <v>1790</v>
      </c>
      <c r="C114" s="40">
        <v>649</v>
      </c>
      <c r="D114" s="40">
        <v>646</v>
      </c>
      <c r="E114" s="40">
        <v>644</v>
      </c>
      <c r="F114" s="40">
        <v>642</v>
      </c>
      <c r="G114" s="40">
        <v>640</v>
      </c>
      <c r="H114" s="40">
        <v>637</v>
      </c>
      <c r="I114" s="40">
        <v>635</v>
      </c>
      <c r="J114" s="40">
        <v>633</v>
      </c>
      <c r="K114" s="40">
        <v>630</v>
      </c>
      <c r="L114" s="40">
        <v>628</v>
      </c>
      <c r="M114" s="40">
        <v>626</v>
      </c>
      <c r="N114" s="40">
        <v>630</v>
      </c>
      <c r="O114" s="40">
        <v>634</v>
      </c>
    </row>
    <row r="115" spans="1:15" s="40" customFormat="1" ht="12.75">
      <c r="A115" s="36">
        <v>21600</v>
      </c>
      <c r="B115" s="36">
        <v>1800</v>
      </c>
      <c r="C115" s="40">
        <v>651</v>
      </c>
      <c r="D115" s="40">
        <v>648</v>
      </c>
      <c r="E115" s="40">
        <v>646</v>
      </c>
      <c r="F115" s="40">
        <v>644</v>
      </c>
      <c r="G115" s="40">
        <v>642</v>
      </c>
      <c r="H115" s="40">
        <v>639</v>
      </c>
      <c r="I115" s="40">
        <v>637</v>
      </c>
      <c r="J115" s="40">
        <v>635</v>
      </c>
      <c r="K115" s="40">
        <v>633</v>
      </c>
      <c r="L115" s="40">
        <v>630</v>
      </c>
      <c r="M115" s="40">
        <v>628</v>
      </c>
      <c r="N115" s="40">
        <v>632</v>
      </c>
      <c r="O115" s="40">
        <v>635</v>
      </c>
    </row>
    <row r="116" spans="1:15" s="40" customFormat="1" ht="12.75">
      <c r="A116" s="36">
        <v>21720</v>
      </c>
      <c r="B116" s="36">
        <v>1810</v>
      </c>
      <c r="C116" s="40">
        <v>653</v>
      </c>
      <c r="D116" s="40">
        <v>650</v>
      </c>
      <c r="E116" s="40">
        <v>648</v>
      </c>
      <c r="F116" s="40">
        <v>646</v>
      </c>
      <c r="G116" s="40">
        <v>644</v>
      </c>
      <c r="H116" s="40">
        <v>642</v>
      </c>
      <c r="I116" s="40">
        <v>639</v>
      </c>
      <c r="J116" s="40">
        <v>637</v>
      </c>
      <c r="K116" s="40">
        <v>635</v>
      </c>
      <c r="L116" s="40">
        <v>632</v>
      </c>
      <c r="M116" s="40">
        <v>630</v>
      </c>
      <c r="N116" s="40">
        <v>634</v>
      </c>
      <c r="O116" s="40">
        <v>637</v>
      </c>
    </row>
    <row r="117" spans="1:15" s="40" customFormat="1" ht="12.75">
      <c r="A117" s="36">
        <v>21840</v>
      </c>
      <c r="B117" s="36">
        <v>1820</v>
      </c>
      <c r="C117" s="40">
        <v>655</v>
      </c>
      <c r="D117" s="40">
        <v>653</v>
      </c>
      <c r="E117" s="40">
        <v>650</v>
      </c>
      <c r="F117" s="40">
        <v>648</v>
      </c>
      <c r="G117" s="40">
        <v>646</v>
      </c>
      <c r="H117" s="40">
        <v>643</v>
      </c>
      <c r="I117" s="40">
        <v>641</v>
      </c>
      <c r="J117" s="40">
        <v>639</v>
      </c>
      <c r="K117" s="40">
        <v>637</v>
      </c>
      <c r="L117" s="40">
        <v>634</v>
      </c>
      <c r="M117" s="40">
        <v>632</v>
      </c>
      <c r="N117" s="40">
        <v>636</v>
      </c>
      <c r="O117" s="40">
        <v>639</v>
      </c>
    </row>
    <row r="118" spans="1:15" s="40" customFormat="1" ht="12.75">
      <c r="A118" s="36">
        <v>21960</v>
      </c>
      <c r="B118" s="36">
        <v>1830</v>
      </c>
      <c r="C118" s="40">
        <v>657</v>
      </c>
      <c r="D118" s="40">
        <v>655</v>
      </c>
      <c r="E118" s="40">
        <v>652</v>
      </c>
      <c r="F118" s="40">
        <v>650</v>
      </c>
      <c r="G118" s="40">
        <v>648</v>
      </c>
      <c r="H118" s="40">
        <v>646</v>
      </c>
      <c r="I118" s="40">
        <v>643</v>
      </c>
      <c r="J118" s="40">
        <v>641</v>
      </c>
      <c r="K118" s="40">
        <v>639</v>
      </c>
      <c r="L118" s="40">
        <v>636</v>
      </c>
      <c r="M118" s="40">
        <v>634</v>
      </c>
      <c r="N118" s="40">
        <v>638</v>
      </c>
      <c r="O118" s="40">
        <v>641</v>
      </c>
    </row>
    <row r="119" spans="1:15" s="40" customFormat="1" ht="12.75">
      <c r="A119" s="36">
        <v>22080</v>
      </c>
      <c r="B119" s="36">
        <v>1840</v>
      </c>
      <c r="C119" s="40">
        <v>659</v>
      </c>
      <c r="D119" s="40">
        <v>657</v>
      </c>
      <c r="E119" s="40">
        <v>654</v>
      </c>
      <c r="F119" s="40">
        <v>652</v>
      </c>
      <c r="G119" s="40">
        <v>650</v>
      </c>
      <c r="H119" s="40">
        <v>648</v>
      </c>
      <c r="I119" s="40">
        <v>645</v>
      </c>
      <c r="J119" s="40">
        <v>643</v>
      </c>
      <c r="K119" s="40">
        <v>641</v>
      </c>
      <c r="L119" s="40">
        <v>638</v>
      </c>
      <c r="M119" s="40">
        <v>636</v>
      </c>
      <c r="N119" s="40">
        <v>640</v>
      </c>
      <c r="O119" s="40">
        <v>644</v>
      </c>
    </row>
    <row r="120" spans="1:15" s="40" customFormat="1" ht="12.75">
      <c r="A120" s="36">
        <v>22200</v>
      </c>
      <c r="B120" s="36">
        <v>1850</v>
      </c>
      <c r="C120" s="40">
        <v>662</v>
      </c>
      <c r="D120" s="40">
        <v>659</v>
      </c>
      <c r="E120" s="40">
        <v>656</v>
      </c>
      <c r="F120" s="40">
        <v>654</v>
      </c>
      <c r="G120" s="40">
        <v>652</v>
      </c>
      <c r="H120" s="40">
        <v>650</v>
      </c>
      <c r="I120" s="40">
        <v>647</v>
      </c>
      <c r="J120" s="40">
        <v>645</v>
      </c>
      <c r="K120" s="40">
        <v>643</v>
      </c>
      <c r="L120" s="40">
        <v>641</v>
      </c>
      <c r="M120" s="40">
        <v>638</v>
      </c>
      <c r="N120" s="40">
        <v>642</v>
      </c>
      <c r="O120" s="40">
        <v>646</v>
      </c>
    </row>
    <row r="121" spans="1:15" s="40" customFormat="1" ht="12.75">
      <c r="A121" s="36">
        <v>22320</v>
      </c>
      <c r="B121" s="36">
        <v>1860</v>
      </c>
      <c r="C121" s="40">
        <v>664</v>
      </c>
      <c r="D121" s="40">
        <v>661</v>
      </c>
      <c r="E121" s="40">
        <v>659</v>
      </c>
      <c r="F121" s="40">
        <v>656</v>
      </c>
      <c r="G121" s="40">
        <v>654</v>
      </c>
      <c r="H121" s="40">
        <v>652</v>
      </c>
      <c r="I121" s="40">
        <v>649</v>
      </c>
      <c r="J121" s="40">
        <v>647</v>
      </c>
      <c r="K121" s="40">
        <v>645</v>
      </c>
      <c r="L121" s="40">
        <v>643</v>
      </c>
      <c r="M121" s="40">
        <v>640</v>
      </c>
      <c r="N121" s="40">
        <v>644</v>
      </c>
      <c r="O121" s="40">
        <v>648</v>
      </c>
    </row>
    <row r="122" spans="1:15" s="40" customFormat="1" ht="12.75">
      <c r="A122" s="36">
        <v>22440</v>
      </c>
      <c r="B122" s="36">
        <v>1870</v>
      </c>
      <c r="C122" s="40">
        <v>666</v>
      </c>
      <c r="D122" s="40">
        <v>663</v>
      </c>
      <c r="E122" s="40">
        <v>661</v>
      </c>
      <c r="F122" s="40">
        <v>659</v>
      </c>
      <c r="G122" s="40">
        <v>656</v>
      </c>
      <c r="H122" s="40">
        <v>654</v>
      </c>
      <c r="I122" s="40">
        <v>652</v>
      </c>
      <c r="J122" s="40">
        <v>649</v>
      </c>
      <c r="K122" s="40">
        <v>647</v>
      </c>
      <c r="L122" s="40">
        <v>645</v>
      </c>
      <c r="M122" s="40">
        <v>642</v>
      </c>
      <c r="N122" s="40">
        <v>646</v>
      </c>
      <c r="O122" s="40">
        <v>650</v>
      </c>
    </row>
    <row r="123" spans="1:15" s="40" customFormat="1" ht="12.75">
      <c r="A123" s="36">
        <v>22560</v>
      </c>
      <c r="B123" s="36">
        <v>1880</v>
      </c>
      <c r="C123" s="40">
        <v>668</v>
      </c>
      <c r="D123" s="40">
        <v>665</v>
      </c>
      <c r="E123" s="40">
        <v>663</v>
      </c>
      <c r="F123" s="40">
        <v>661</v>
      </c>
      <c r="G123" s="40">
        <v>658</v>
      </c>
      <c r="H123" s="40">
        <v>656</v>
      </c>
      <c r="I123" s="40">
        <v>654</v>
      </c>
      <c r="J123" s="40">
        <v>651</v>
      </c>
      <c r="K123" s="40">
        <v>649</v>
      </c>
      <c r="L123" s="40">
        <v>647</v>
      </c>
      <c r="M123" s="40">
        <v>644</v>
      </c>
      <c r="N123" s="40">
        <v>648</v>
      </c>
      <c r="O123" s="40">
        <v>652</v>
      </c>
    </row>
    <row r="124" spans="1:15" s="40" customFormat="1" ht="12.75">
      <c r="A124" s="36">
        <v>22680</v>
      </c>
      <c r="B124" s="36">
        <v>1890</v>
      </c>
      <c r="C124" s="40">
        <v>670</v>
      </c>
      <c r="D124" s="40">
        <v>668</v>
      </c>
      <c r="E124" s="40">
        <v>665</v>
      </c>
      <c r="F124" s="40">
        <v>663</v>
      </c>
      <c r="G124" s="40">
        <v>661</v>
      </c>
      <c r="H124" s="40">
        <v>658</v>
      </c>
      <c r="I124" s="40">
        <v>656</v>
      </c>
      <c r="J124" s="40">
        <v>653</v>
      </c>
      <c r="K124" s="40">
        <v>651</v>
      </c>
      <c r="L124" s="40">
        <v>649</v>
      </c>
      <c r="M124" s="40">
        <v>646</v>
      </c>
      <c r="N124" s="40">
        <v>650</v>
      </c>
      <c r="O124" s="40">
        <v>654</v>
      </c>
    </row>
    <row r="125" spans="1:15" s="40" customFormat="1" ht="12.75">
      <c r="A125" s="36">
        <v>22800</v>
      </c>
      <c r="B125" s="36">
        <v>1900</v>
      </c>
      <c r="C125" s="40">
        <v>672</v>
      </c>
      <c r="D125" s="40">
        <v>670</v>
      </c>
      <c r="E125" s="40">
        <v>667</v>
      </c>
      <c r="F125" s="40">
        <v>665</v>
      </c>
      <c r="G125" s="40">
        <v>662</v>
      </c>
      <c r="H125" s="40">
        <v>660</v>
      </c>
      <c r="I125" s="40">
        <v>658</v>
      </c>
      <c r="J125" s="40">
        <v>655</v>
      </c>
      <c r="K125" s="40">
        <v>653</v>
      </c>
      <c r="L125" s="40">
        <v>651</v>
      </c>
      <c r="M125" s="40">
        <v>648</v>
      </c>
      <c r="N125" s="40">
        <v>652</v>
      </c>
      <c r="O125" s="40">
        <v>656</v>
      </c>
    </row>
    <row r="126" spans="1:15" s="40" customFormat="1" ht="12.75">
      <c r="A126" s="36">
        <v>22920</v>
      </c>
      <c r="B126" s="36">
        <v>1910</v>
      </c>
      <c r="C126" s="40">
        <v>674</v>
      </c>
      <c r="D126" s="40">
        <v>672</v>
      </c>
      <c r="E126" s="40">
        <v>669</v>
      </c>
      <c r="F126" s="40">
        <v>667</v>
      </c>
      <c r="G126" s="40">
        <v>665</v>
      </c>
      <c r="H126" s="40">
        <v>662</v>
      </c>
      <c r="I126" s="40">
        <v>660</v>
      </c>
      <c r="J126" s="40">
        <v>657</v>
      </c>
      <c r="K126" s="40">
        <v>655</v>
      </c>
      <c r="L126" s="40">
        <v>653</v>
      </c>
      <c r="M126" s="40">
        <v>650</v>
      </c>
      <c r="N126" s="40">
        <v>654</v>
      </c>
      <c r="O126" s="40">
        <v>658</v>
      </c>
    </row>
    <row r="127" spans="1:15" s="40" customFormat="1" ht="12.75">
      <c r="A127" s="36">
        <v>23040</v>
      </c>
      <c r="B127" s="36">
        <v>1920</v>
      </c>
      <c r="C127" s="40">
        <v>677</v>
      </c>
      <c r="D127" s="40">
        <v>674</v>
      </c>
      <c r="E127" s="40">
        <v>671</v>
      </c>
      <c r="F127" s="40">
        <v>669</v>
      </c>
      <c r="G127" s="40">
        <v>667</v>
      </c>
      <c r="H127" s="40">
        <v>664</v>
      </c>
      <c r="I127" s="40">
        <v>662</v>
      </c>
      <c r="J127" s="40">
        <v>660</v>
      </c>
      <c r="K127" s="40">
        <v>657</v>
      </c>
      <c r="L127" s="40">
        <v>655</v>
      </c>
      <c r="M127" s="40">
        <v>652</v>
      </c>
      <c r="N127" s="40">
        <v>656</v>
      </c>
      <c r="O127" s="40">
        <v>660</v>
      </c>
    </row>
    <row r="128" spans="1:15" s="40" customFormat="1" ht="12.75">
      <c r="A128" s="36">
        <v>23160</v>
      </c>
      <c r="B128" s="36">
        <v>1930</v>
      </c>
      <c r="C128" s="40">
        <v>679</v>
      </c>
      <c r="D128" s="40">
        <v>676</v>
      </c>
      <c r="E128" s="40">
        <v>673</v>
      </c>
      <c r="F128" s="40">
        <v>671</v>
      </c>
      <c r="G128" s="40">
        <v>669</v>
      </c>
      <c r="H128" s="40">
        <v>666</v>
      </c>
      <c r="I128" s="40">
        <v>664</v>
      </c>
      <c r="J128" s="40">
        <v>662</v>
      </c>
      <c r="K128" s="40">
        <v>659</v>
      </c>
      <c r="L128" s="40">
        <v>657</v>
      </c>
      <c r="M128" s="40">
        <v>654</v>
      </c>
      <c r="N128" s="40">
        <v>658</v>
      </c>
      <c r="O128" s="40">
        <v>662</v>
      </c>
    </row>
    <row r="129" spans="1:15" s="40" customFormat="1" ht="12.75">
      <c r="A129" s="36">
        <v>23280</v>
      </c>
      <c r="B129" s="36">
        <v>1940</v>
      </c>
      <c r="C129" s="40">
        <v>681</v>
      </c>
      <c r="D129" s="40">
        <v>678</v>
      </c>
      <c r="E129" s="40">
        <v>676</v>
      </c>
      <c r="F129" s="40">
        <v>673</v>
      </c>
      <c r="G129" s="40">
        <v>671</v>
      </c>
      <c r="H129" s="40">
        <v>669</v>
      </c>
      <c r="I129" s="40">
        <v>666</v>
      </c>
      <c r="J129" s="40">
        <v>664</v>
      </c>
      <c r="K129" s="40">
        <v>661</v>
      </c>
      <c r="L129" s="40">
        <v>659</v>
      </c>
      <c r="M129" s="40">
        <v>656</v>
      </c>
      <c r="N129" s="40">
        <v>660</v>
      </c>
      <c r="O129" s="40">
        <v>664</v>
      </c>
    </row>
    <row r="130" spans="1:15" s="40" customFormat="1" ht="12.75">
      <c r="A130" s="36">
        <v>23400</v>
      </c>
      <c r="B130" s="36">
        <v>1950</v>
      </c>
      <c r="C130" s="40">
        <v>683</v>
      </c>
      <c r="D130" s="40">
        <v>680</v>
      </c>
      <c r="E130" s="40">
        <v>678</v>
      </c>
      <c r="F130" s="40">
        <v>675</v>
      </c>
      <c r="G130" s="40">
        <v>673</v>
      </c>
      <c r="H130" s="40">
        <v>670</v>
      </c>
      <c r="I130" s="40">
        <v>668</v>
      </c>
      <c r="J130" s="40">
        <v>666</v>
      </c>
      <c r="K130" s="40">
        <v>663</v>
      </c>
      <c r="L130" s="40">
        <v>661</v>
      </c>
      <c r="M130" s="40">
        <v>658</v>
      </c>
      <c r="N130" s="40">
        <v>662</v>
      </c>
      <c r="O130" s="40">
        <v>666</v>
      </c>
    </row>
    <row r="131" spans="1:15" s="40" customFormat="1" ht="12.75">
      <c r="A131" s="36">
        <v>23520</v>
      </c>
      <c r="B131" s="36">
        <v>1960</v>
      </c>
      <c r="C131" s="40">
        <v>685</v>
      </c>
      <c r="D131" s="40">
        <v>683</v>
      </c>
      <c r="E131" s="40">
        <v>680</v>
      </c>
      <c r="F131" s="40">
        <v>677</v>
      </c>
      <c r="G131" s="40">
        <v>675</v>
      </c>
      <c r="H131" s="40">
        <v>673</v>
      </c>
      <c r="I131" s="40">
        <v>670</v>
      </c>
      <c r="J131" s="40">
        <v>668</v>
      </c>
      <c r="K131" s="40">
        <v>665</v>
      </c>
      <c r="L131" s="40">
        <v>663</v>
      </c>
      <c r="M131" s="40">
        <v>660</v>
      </c>
      <c r="N131" s="40">
        <v>664</v>
      </c>
      <c r="O131" s="40">
        <v>668</v>
      </c>
    </row>
    <row r="132" spans="1:15" s="40" customFormat="1" ht="12.75">
      <c r="A132" s="36">
        <v>23640</v>
      </c>
      <c r="B132" s="36">
        <v>1970</v>
      </c>
      <c r="C132" s="40">
        <v>687</v>
      </c>
      <c r="D132" s="40">
        <v>684</v>
      </c>
      <c r="E132" s="40">
        <v>682</v>
      </c>
      <c r="F132" s="40">
        <v>680</v>
      </c>
      <c r="G132" s="40">
        <v>677</v>
      </c>
      <c r="H132" s="40">
        <v>675</v>
      </c>
      <c r="I132" s="40">
        <v>672</v>
      </c>
      <c r="J132" s="40">
        <v>670</v>
      </c>
      <c r="K132" s="40">
        <v>667</v>
      </c>
      <c r="L132" s="40">
        <v>665</v>
      </c>
      <c r="M132" s="40">
        <v>662</v>
      </c>
      <c r="N132" s="40">
        <v>666</v>
      </c>
      <c r="O132" s="40">
        <v>670</v>
      </c>
    </row>
    <row r="133" spans="1:15" s="40" customFormat="1" ht="12.75">
      <c r="A133" s="36">
        <v>23760</v>
      </c>
      <c r="B133" s="36">
        <v>1980</v>
      </c>
      <c r="C133" s="40">
        <v>689</v>
      </c>
      <c r="D133" s="40">
        <v>687</v>
      </c>
      <c r="E133" s="40">
        <v>684</v>
      </c>
      <c r="F133" s="40">
        <v>682</v>
      </c>
      <c r="G133" s="40">
        <v>679</v>
      </c>
      <c r="H133" s="40">
        <v>677</v>
      </c>
      <c r="I133" s="40">
        <v>674</v>
      </c>
      <c r="J133" s="40">
        <v>672</v>
      </c>
      <c r="K133" s="40">
        <v>670</v>
      </c>
      <c r="L133" s="40">
        <v>667</v>
      </c>
      <c r="M133" s="40">
        <v>664</v>
      </c>
      <c r="N133" s="40">
        <v>668</v>
      </c>
      <c r="O133" s="40">
        <v>672</v>
      </c>
    </row>
    <row r="134" spans="1:15" s="40" customFormat="1" ht="12.75">
      <c r="A134" s="36">
        <v>23880</v>
      </c>
      <c r="B134" s="36">
        <v>1990</v>
      </c>
      <c r="C134" s="40">
        <v>691</v>
      </c>
      <c r="D134" s="40">
        <v>689</v>
      </c>
      <c r="E134" s="40">
        <v>686</v>
      </c>
      <c r="F134" s="40">
        <v>684</v>
      </c>
      <c r="G134" s="40">
        <v>681</v>
      </c>
      <c r="H134" s="40">
        <v>679</v>
      </c>
      <c r="I134" s="40">
        <v>676</v>
      </c>
      <c r="J134" s="40">
        <v>674</v>
      </c>
      <c r="K134" s="40">
        <v>671</v>
      </c>
      <c r="L134" s="40">
        <v>669</v>
      </c>
      <c r="M134" s="40">
        <v>666</v>
      </c>
      <c r="N134" s="40">
        <v>670</v>
      </c>
      <c r="O134" s="40">
        <v>674</v>
      </c>
    </row>
    <row r="135" spans="1:15" s="40" customFormat="1" ht="12.75">
      <c r="A135" s="36">
        <v>24000</v>
      </c>
      <c r="B135" s="36">
        <v>2000</v>
      </c>
      <c r="C135" s="40">
        <v>694</v>
      </c>
      <c r="D135" s="40">
        <v>691</v>
      </c>
      <c r="E135" s="40">
        <v>688</v>
      </c>
      <c r="F135" s="40">
        <v>686</v>
      </c>
      <c r="G135" s="40">
        <v>684</v>
      </c>
      <c r="H135" s="40">
        <v>681</v>
      </c>
      <c r="I135" s="40">
        <v>678</v>
      </c>
      <c r="J135" s="40">
        <v>676</v>
      </c>
      <c r="K135" s="40">
        <v>673</v>
      </c>
      <c r="L135" s="40">
        <v>671</v>
      </c>
      <c r="M135" s="40">
        <v>668</v>
      </c>
      <c r="N135" s="40">
        <v>672</v>
      </c>
      <c r="O135" s="40">
        <v>676</v>
      </c>
    </row>
    <row r="136" spans="1:15" s="40" customFormat="1" ht="12.75">
      <c r="A136" s="36">
        <v>24120</v>
      </c>
      <c r="B136" s="36">
        <v>2010</v>
      </c>
      <c r="C136" s="40">
        <v>696</v>
      </c>
      <c r="D136" s="40">
        <v>693</v>
      </c>
      <c r="E136" s="40">
        <v>690</v>
      </c>
      <c r="F136" s="40">
        <v>688</v>
      </c>
      <c r="G136" s="40">
        <v>686</v>
      </c>
      <c r="H136" s="40">
        <v>683</v>
      </c>
      <c r="I136" s="40">
        <v>681</v>
      </c>
      <c r="J136" s="40">
        <v>678</v>
      </c>
      <c r="K136" s="40">
        <v>676</v>
      </c>
      <c r="L136" s="40">
        <v>673</v>
      </c>
      <c r="M136" s="40">
        <v>670</v>
      </c>
      <c r="N136" s="40">
        <v>674</v>
      </c>
      <c r="O136" s="40">
        <v>678</v>
      </c>
    </row>
    <row r="137" spans="1:15" s="40" customFormat="1" ht="12.75">
      <c r="A137" s="36">
        <v>24240</v>
      </c>
      <c r="B137" s="36">
        <v>2020</v>
      </c>
      <c r="C137" s="40">
        <v>698</v>
      </c>
      <c r="D137" s="40">
        <v>695</v>
      </c>
      <c r="E137" s="40">
        <v>692</v>
      </c>
      <c r="F137" s="40">
        <v>690</v>
      </c>
      <c r="G137" s="40">
        <v>688</v>
      </c>
      <c r="H137" s="40">
        <v>685</v>
      </c>
      <c r="I137" s="40">
        <v>683</v>
      </c>
      <c r="J137" s="40">
        <v>680</v>
      </c>
      <c r="K137" s="40">
        <v>677</v>
      </c>
      <c r="L137" s="40">
        <v>675</v>
      </c>
      <c r="M137" s="40">
        <v>672</v>
      </c>
      <c r="N137" s="40">
        <v>676</v>
      </c>
      <c r="O137" s="40">
        <v>680</v>
      </c>
    </row>
    <row r="138" spans="1:15" s="40" customFormat="1" ht="12.75">
      <c r="A138" s="36">
        <v>24360</v>
      </c>
      <c r="B138" s="36">
        <v>2030</v>
      </c>
      <c r="C138" s="40">
        <v>700</v>
      </c>
      <c r="D138" s="40">
        <v>697</v>
      </c>
      <c r="E138" s="40">
        <v>695</v>
      </c>
      <c r="F138" s="40">
        <v>692</v>
      </c>
      <c r="G138" s="40">
        <v>690</v>
      </c>
      <c r="H138" s="40">
        <v>687</v>
      </c>
      <c r="I138" s="40">
        <v>685</v>
      </c>
      <c r="J138" s="40">
        <v>682</v>
      </c>
      <c r="K138" s="40">
        <v>680</v>
      </c>
      <c r="L138" s="40">
        <v>677</v>
      </c>
      <c r="M138" s="40">
        <v>674</v>
      </c>
      <c r="N138" s="40">
        <v>678</v>
      </c>
      <c r="O138" s="40">
        <v>682</v>
      </c>
    </row>
    <row r="139" spans="1:15" s="40" customFormat="1" ht="12.75">
      <c r="A139" s="36">
        <v>24480</v>
      </c>
      <c r="B139" s="36">
        <v>2040</v>
      </c>
      <c r="C139" s="40">
        <v>702</v>
      </c>
      <c r="D139" s="40">
        <v>699</v>
      </c>
      <c r="E139" s="40">
        <v>697</v>
      </c>
      <c r="F139" s="40">
        <v>694</v>
      </c>
      <c r="G139" s="40">
        <v>692</v>
      </c>
      <c r="H139" s="40">
        <v>689</v>
      </c>
      <c r="I139" s="40">
        <v>687</v>
      </c>
      <c r="J139" s="40">
        <v>684</v>
      </c>
      <c r="K139" s="40">
        <v>682</v>
      </c>
      <c r="L139" s="40">
        <v>679</v>
      </c>
      <c r="M139" s="40">
        <v>676</v>
      </c>
      <c r="N139" s="40">
        <v>680</v>
      </c>
      <c r="O139" s="40">
        <v>684</v>
      </c>
    </row>
    <row r="140" spans="1:15" s="40" customFormat="1" ht="12.75">
      <c r="A140" s="36">
        <v>24600</v>
      </c>
      <c r="B140" s="36">
        <v>2050</v>
      </c>
      <c r="C140" s="40">
        <v>704</v>
      </c>
      <c r="D140" s="40">
        <v>702</v>
      </c>
      <c r="E140" s="40">
        <v>699</v>
      </c>
      <c r="F140" s="40">
        <v>697</v>
      </c>
      <c r="G140" s="40">
        <v>694</v>
      </c>
      <c r="H140" s="40">
        <v>691</v>
      </c>
      <c r="I140" s="40">
        <v>689</v>
      </c>
      <c r="J140" s="40">
        <v>686</v>
      </c>
      <c r="K140" s="40">
        <v>684</v>
      </c>
      <c r="L140" s="40">
        <v>681</v>
      </c>
      <c r="M140" s="40">
        <v>678</v>
      </c>
      <c r="N140" s="40">
        <v>682</v>
      </c>
      <c r="O140" s="40">
        <v>686</v>
      </c>
    </row>
    <row r="141" spans="1:15" s="40" customFormat="1" ht="12.75">
      <c r="A141" s="36">
        <v>24720</v>
      </c>
      <c r="B141" s="36">
        <v>2060</v>
      </c>
      <c r="C141" s="40">
        <v>707</v>
      </c>
      <c r="D141" s="40">
        <v>704</v>
      </c>
      <c r="E141" s="40">
        <v>701</v>
      </c>
      <c r="F141" s="40">
        <v>699</v>
      </c>
      <c r="G141" s="40">
        <v>696</v>
      </c>
      <c r="H141" s="40">
        <v>693</v>
      </c>
      <c r="I141" s="40">
        <v>691</v>
      </c>
      <c r="J141" s="40">
        <v>688</v>
      </c>
      <c r="K141" s="40">
        <v>686</v>
      </c>
      <c r="L141" s="40">
        <v>683</v>
      </c>
      <c r="M141" s="40">
        <v>680</v>
      </c>
      <c r="N141" s="40">
        <v>684</v>
      </c>
      <c r="O141" s="40">
        <v>688</v>
      </c>
    </row>
    <row r="142" spans="1:15" s="40" customFormat="1" ht="12.75">
      <c r="A142" s="36">
        <v>24840</v>
      </c>
      <c r="B142" s="36">
        <v>2070</v>
      </c>
      <c r="C142" s="40">
        <v>709</v>
      </c>
      <c r="D142" s="40">
        <v>706</v>
      </c>
      <c r="E142" s="40">
        <v>703</v>
      </c>
      <c r="F142" s="40">
        <v>701</v>
      </c>
      <c r="G142" s="40">
        <v>698</v>
      </c>
      <c r="H142" s="40">
        <v>696</v>
      </c>
      <c r="I142" s="40">
        <v>693</v>
      </c>
      <c r="J142" s="40">
        <v>690</v>
      </c>
      <c r="K142" s="40">
        <v>688</v>
      </c>
      <c r="L142" s="40">
        <v>685</v>
      </c>
      <c r="M142" s="40">
        <v>682</v>
      </c>
      <c r="N142" s="40">
        <v>686</v>
      </c>
      <c r="O142" s="40">
        <v>690</v>
      </c>
    </row>
    <row r="143" spans="1:15" s="40" customFormat="1" ht="12.75">
      <c r="A143" s="36">
        <v>24960</v>
      </c>
      <c r="B143" s="36">
        <v>2080</v>
      </c>
      <c r="C143" s="40">
        <v>711</v>
      </c>
      <c r="D143" s="40">
        <v>708</v>
      </c>
      <c r="E143" s="40">
        <v>705</v>
      </c>
      <c r="F143" s="40">
        <v>703</v>
      </c>
      <c r="G143" s="40">
        <v>700</v>
      </c>
      <c r="H143" s="40">
        <v>698</v>
      </c>
      <c r="I143" s="40">
        <v>695</v>
      </c>
      <c r="J143" s="40">
        <v>692</v>
      </c>
      <c r="K143" s="40">
        <v>690</v>
      </c>
      <c r="L143" s="40">
        <v>687</v>
      </c>
      <c r="M143" s="40">
        <v>684</v>
      </c>
      <c r="N143" s="40">
        <v>688</v>
      </c>
      <c r="O143" s="40">
        <v>692</v>
      </c>
    </row>
    <row r="144" spans="1:15" s="40" customFormat="1" ht="12.75">
      <c r="A144" s="36">
        <v>25080</v>
      </c>
      <c r="B144" s="36">
        <v>2090</v>
      </c>
      <c r="C144" s="40">
        <v>713</v>
      </c>
      <c r="D144" s="40">
        <v>710</v>
      </c>
      <c r="E144" s="40">
        <v>707</v>
      </c>
      <c r="F144" s="40">
        <v>705</v>
      </c>
      <c r="G144" s="40">
        <v>702</v>
      </c>
      <c r="H144" s="40">
        <v>700</v>
      </c>
      <c r="I144" s="40">
        <v>697</v>
      </c>
      <c r="J144" s="40">
        <v>695</v>
      </c>
      <c r="K144" s="40">
        <v>692</v>
      </c>
      <c r="L144" s="40">
        <v>689</v>
      </c>
      <c r="M144" s="40">
        <v>686</v>
      </c>
      <c r="N144" s="40">
        <v>690</v>
      </c>
      <c r="O144" s="40">
        <v>694</v>
      </c>
    </row>
    <row r="145" spans="1:15" s="40" customFormat="1" ht="12.75">
      <c r="A145" s="36">
        <v>25200</v>
      </c>
      <c r="B145" s="36">
        <v>2100</v>
      </c>
      <c r="C145" s="40">
        <v>715</v>
      </c>
      <c r="D145" s="40">
        <v>712</v>
      </c>
      <c r="E145" s="40">
        <v>710</v>
      </c>
      <c r="F145" s="40">
        <v>707</v>
      </c>
      <c r="G145" s="40">
        <v>704</v>
      </c>
      <c r="H145" s="40">
        <v>702</v>
      </c>
      <c r="I145" s="40">
        <v>699</v>
      </c>
      <c r="J145" s="40">
        <v>697</v>
      </c>
      <c r="K145" s="40">
        <v>694</v>
      </c>
      <c r="L145" s="40">
        <v>691</v>
      </c>
      <c r="M145" s="40">
        <v>688</v>
      </c>
      <c r="N145" s="40">
        <v>693</v>
      </c>
      <c r="O145" s="40">
        <v>696</v>
      </c>
    </row>
    <row r="146" spans="1:15" s="40" customFormat="1" ht="12.75">
      <c r="A146" s="36">
        <v>25320</v>
      </c>
      <c r="B146" s="36">
        <v>2110</v>
      </c>
      <c r="C146" s="40">
        <v>717</v>
      </c>
      <c r="D146" s="40">
        <v>714</v>
      </c>
      <c r="E146" s="40">
        <v>712</v>
      </c>
      <c r="F146" s="40">
        <v>709</v>
      </c>
      <c r="G146" s="40">
        <v>707</v>
      </c>
      <c r="H146" s="40">
        <v>704</v>
      </c>
      <c r="I146" s="40">
        <v>701</v>
      </c>
      <c r="J146" s="40">
        <v>699</v>
      </c>
      <c r="K146" s="40">
        <v>696</v>
      </c>
      <c r="L146" s="40">
        <v>693</v>
      </c>
      <c r="M146" s="40">
        <v>690</v>
      </c>
      <c r="N146" s="40">
        <v>694</v>
      </c>
      <c r="O146" s="40">
        <v>698</v>
      </c>
    </row>
    <row r="147" spans="1:15" s="40" customFormat="1" ht="12.75">
      <c r="A147" s="36">
        <v>25440</v>
      </c>
      <c r="B147" s="36">
        <v>2120</v>
      </c>
      <c r="C147" s="40">
        <v>719</v>
      </c>
      <c r="D147" s="40">
        <v>717</v>
      </c>
      <c r="E147" s="40">
        <v>714</v>
      </c>
      <c r="F147" s="40">
        <v>711</v>
      </c>
      <c r="G147" s="40">
        <v>709</v>
      </c>
      <c r="H147" s="40">
        <v>706</v>
      </c>
      <c r="I147" s="40">
        <v>703</v>
      </c>
      <c r="J147" s="40">
        <v>701</v>
      </c>
      <c r="K147" s="40">
        <v>698</v>
      </c>
      <c r="L147" s="40">
        <v>695</v>
      </c>
      <c r="M147" s="40">
        <v>692</v>
      </c>
      <c r="N147" s="40">
        <v>696</v>
      </c>
      <c r="O147" s="40">
        <v>700</v>
      </c>
    </row>
    <row r="148" spans="1:15" s="40" customFormat="1" ht="12.75">
      <c r="A148" s="36">
        <v>25560</v>
      </c>
      <c r="B148" s="36">
        <v>2130</v>
      </c>
      <c r="C148" s="40">
        <v>722</v>
      </c>
      <c r="D148" s="40">
        <v>719</v>
      </c>
      <c r="E148" s="40">
        <v>716</v>
      </c>
      <c r="F148" s="40">
        <v>713</v>
      </c>
      <c r="G148" s="40">
        <v>711</v>
      </c>
      <c r="H148" s="40">
        <v>708</v>
      </c>
      <c r="I148" s="40">
        <v>705</v>
      </c>
      <c r="J148" s="40">
        <v>703</v>
      </c>
      <c r="K148" s="40">
        <v>700</v>
      </c>
      <c r="L148" s="40">
        <v>697</v>
      </c>
      <c r="M148" s="40">
        <v>694</v>
      </c>
      <c r="N148" s="40">
        <v>699</v>
      </c>
      <c r="O148" s="40">
        <v>702</v>
      </c>
    </row>
    <row r="149" spans="1:15" s="40" customFormat="1" ht="12.75">
      <c r="A149" s="36">
        <v>25680</v>
      </c>
      <c r="B149" s="36">
        <v>2140</v>
      </c>
      <c r="C149" s="40">
        <v>724</v>
      </c>
      <c r="D149" s="40">
        <v>721</v>
      </c>
      <c r="E149" s="40">
        <v>718</v>
      </c>
      <c r="F149" s="40">
        <v>715</v>
      </c>
      <c r="G149" s="40">
        <v>713</v>
      </c>
      <c r="H149" s="40">
        <v>710</v>
      </c>
      <c r="I149" s="40">
        <v>707</v>
      </c>
      <c r="J149" s="40">
        <v>705</v>
      </c>
      <c r="K149" s="40">
        <v>702</v>
      </c>
      <c r="L149" s="40">
        <v>699</v>
      </c>
      <c r="M149" s="40">
        <v>696</v>
      </c>
      <c r="N149" s="40">
        <v>701</v>
      </c>
      <c r="O149" s="40">
        <v>704</v>
      </c>
    </row>
    <row r="150" spans="1:15" s="40" customFormat="1" ht="12.75">
      <c r="A150" s="36">
        <v>25800</v>
      </c>
      <c r="B150" s="36">
        <v>2150</v>
      </c>
      <c r="C150" s="40">
        <v>726</v>
      </c>
      <c r="D150" s="40">
        <v>723</v>
      </c>
      <c r="E150" s="40">
        <v>720</v>
      </c>
      <c r="F150" s="40">
        <v>718</v>
      </c>
      <c r="G150" s="40">
        <v>715</v>
      </c>
      <c r="H150" s="40">
        <v>712</v>
      </c>
      <c r="I150" s="40">
        <v>710</v>
      </c>
      <c r="J150" s="40">
        <v>707</v>
      </c>
      <c r="K150" s="40">
        <v>704</v>
      </c>
      <c r="L150" s="40">
        <v>701</v>
      </c>
      <c r="M150" s="40">
        <v>698</v>
      </c>
      <c r="N150" s="40">
        <v>703</v>
      </c>
      <c r="O150" s="40">
        <v>707</v>
      </c>
    </row>
    <row r="151" spans="1:15" s="40" customFormat="1" ht="12.75">
      <c r="A151" s="36">
        <v>25920</v>
      </c>
      <c r="B151" s="36">
        <v>2160</v>
      </c>
      <c r="C151" s="40">
        <v>728</v>
      </c>
      <c r="D151" s="40">
        <v>725</v>
      </c>
      <c r="E151" s="40">
        <v>722</v>
      </c>
      <c r="F151" s="40">
        <v>720</v>
      </c>
      <c r="G151" s="40">
        <v>717</v>
      </c>
      <c r="H151" s="40">
        <v>714</v>
      </c>
      <c r="I151" s="40">
        <v>712</v>
      </c>
      <c r="J151" s="40">
        <v>709</v>
      </c>
      <c r="K151" s="40">
        <v>706</v>
      </c>
      <c r="L151" s="40">
        <v>704</v>
      </c>
      <c r="M151" s="40">
        <v>700</v>
      </c>
      <c r="N151" s="40">
        <v>705</v>
      </c>
      <c r="O151" s="40">
        <v>709</v>
      </c>
    </row>
    <row r="152" spans="1:15" s="40" customFormat="1" ht="12.75">
      <c r="A152" s="36">
        <v>26040</v>
      </c>
      <c r="B152" s="36">
        <v>2170</v>
      </c>
      <c r="C152" s="40">
        <v>730</v>
      </c>
      <c r="D152" s="40">
        <v>727</v>
      </c>
      <c r="E152" s="40">
        <v>724</v>
      </c>
      <c r="F152" s="40">
        <v>722</v>
      </c>
      <c r="G152" s="40">
        <v>719</v>
      </c>
      <c r="H152" s="40">
        <v>716</v>
      </c>
      <c r="I152" s="40">
        <v>714</v>
      </c>
      <c r="J152" s="40">
        <v>711</v>
      </c>
      <c r="K152" s="40">
        <v>708</v>
      </c>
      <c r="L152" s="40">
        <v>705</v>
      </c>
      <c r="M152" s="40">
        <v>702</v>
      </c>
      <c r="N152" s="40">
        <v>707</v>
      </c>
      <c r="O152" s="40">
        <v>710</v>
      </c>
    </row>
    <row r="153" spans="1:15" s="40" customFormat="1" ht="12.75">
      <c r="A153" s="36">
        <v>26160</v>
      </c>
      <c r="B153" s="36">
        <v>2180</v>
      </c>
      <c r="C153" s="40">
        <v>732</v>
      </c>
      <c r="D153" s="40">
        <v>729</v>
      </c>
      <c r="E153" s="40">
        <v>726</v>
      </c>
      <c r="F153" s="40">
        <v>724</v>
      </c>
      <c r="G153" s="40">
        <v>721</v>
      </c>
      <c r="H153" s="40">
        <v>719</v>
      </c>
      <c r="I153" s="40">
        <v>716</v>
      </c>
      <c r="J153" s="40">
        <v>713</v>
      </c>
      <c r="K153" s="40">
        <v>710</v>
      </c>
      <c r="L153" s="40">
        <v>708</v>
      </c>
      <c r="M153" s="40">
        <v>704</v>
      </c>
      <c r="N153" s="40">
        <v>709</v>
      </c>
      <c r="O153" s="40">
        <v>712</v>
      </c>
    </row>
    <row r="154" spans="1:15" s="40" customFormat="1" ht="12.75">
      <c r="A154" s="36">
        <v>26280</v>
      </c>
      <c r="B154" s="36">
        <v>2190</v>
      </c>
      <c r="C154" s="40">
        <v>734</v>
      </c>
      <c r="D154" s="40">
        <v>731</v>
      </c>
      <c r="E154" s="40">
        <v>729</v>
      </c>
      <c r="F154" s="40">
        <v>726</v>
      </c>
      <c r="G154" s="40">
        <v>723</v>
      </c>
      <c r="H154" s="40">
        <v>721</v>
      </c>
      <c r="I154" s="40">
        <v>718</v>
      </c>
      <c r="J154" s="40">
        <v>715</v>
      </c>
      <c r="K154" s="40">
        <v>712</v>
      </c>
      <c r="L154" s="40">
        <v>710</v>
      </c>
      <c r="M154" s="40">
        <v>706</v>
      </c>
      <c r="N154" s="40">
        <v>711</v>
      </c>
      <c r="O154" s="40">
        <v>715</v>
      </c>
    </row>
    <row r="155" spans="1:15" s="40" customFormat="1" ht="12.75">
      <c r="A155" s="36">
        <v>26400</v>
      </c>
      <c r="B155" s="36">
        <v>2200</v>
      </c>
      <c r="C155" s="40">
        <v>737</v>
      </c>
      <c r="D155" s="40">
        <v>734</v>
      </c>
      <c r="E155" s="40">
        <v>731</v>
      </c>
      <c r="F155" s="40">
        <v>728</v>
      </c>
      <c r="G155" s="40">
        <v>725</v>
      </c>
      <c r="H155" s="40">
        <v>723</v>
      </c>
      <c r="I155" s="40">
        <v>720</v>
      </c>
      <c r="J155" s="40">
        <v>717</v>
      </c>
      <c r="K155" s="40">
        <v>714</v>
      </c>
      <c r="L155" s="40">
        <v>712</v>
      </c>
      <c r="M155" s="40">
        <v>708</v>
      </c>
      <c r="N155" s="40">
        <v>713</v>
      </c>
      <c r="O155" s="40">
        <v>717</v>
      </c>
    </row>
    <row r="156" spans="1:15" s="40" customFormat="1" ht="12.75">
      <c r="A156" s="36">
        <v>26520</v>
      </c>
      <c r="B156" s="36">
        <v>2210</v>
      </c>
      <c r="C156" s="40">
        <v>739</v>
      </c>
      <c r="D156" s="40">
        <v>736</v>
      </c>
      <c r="E156" s="40">
        <v>733</v>
      </c>
      <c r="F156" s="40">
        <v>730</v>
      </c>
      <c r="G156" s="40">
        <v>727</v>
      </c>
      <c r="H156" s="40">
        <v>725</v>
      </c>
      <c r="I156" s="40">
        <v>722</v>
      </c>
      <c r="J156" s="40">
        <v>719</v>
      </c>
      <c r="K156" s="40">
        <v>716</v>
      </c>
      <c r="L156" s="40">
        <v>714</v>
      </c>
      <c r="M156" s="40">
        <v>710</v>
      </c>
      <c r="N156" s="40">
        <v>715</v>
      </c>
      <c r="O156" s="40">
        <v>719</v>
      </c>
    </row>
    <row r="157" spans="1:15" s="40" customFormat="1" ht="12.75">
      <c r="A157" s="36">
        <v>26640</v>
      </c>
      <c r="B157" s="36">
        <v>2220</v>
      </c>
      <c r="C157" s="40">
        <v>741</v>
      </c>
      <c r="D157" s="40">
        <v>738</v>
      </c>
      <c r="E157" s="40">
        <v>735</v>
      </c>
      <c r="F157" s="40">
        <v>732</v>
      </c>
      <c r="G157" s="40">
        <v>730</v>
      </c>
      <c r="H157" s="40">
        <v>727</v>
      </c>
      <c r="I157" s="40">
        <v>724</v>
      </c>
      <c r="J157" s="40">
        <v>721</v>
      </c>
      <c r="K157" s="40">
        <v>719</v>
      </c>
      <c r="L157" s="40">
        <v>716</v>
      </c>
      <c r="M157" s="40">
        <v>712</v>
      </c>
      <c r="N157" s="40">
        <v>717</v>
      </c>
      <c r="O157" s="40">
        <v>721</v>
      </c>
    </row>
    <row r="158" spans="1:15" s="40" customFormat="1" ht="12.75">
      <c r="A158" s="36">
        <v>26760</v>
      </c>
      <c r="B158" s="36">
        <v>2230</v>
      </c>
      <c r="C158" s="40">
        <v>743</v>
      </c>
      <c r="D158" s="40">
        <v>740</v>
      </c>
      <c r="E158" s="40">
        <v>737</v>
      </c>
      <c r="F158" s="40">
        <v>734</v>
      </c>
      <c r="G158" s="40">
        <v>732</v>
      </c>
      <c r="H158" s="40">
        <v>729</v>
      </c>
      <c r="I158" s="40">
        <v>726</v>
      </c>
      <c r="J158" s="40">
        <v>723</v>
      </c>
      <c r="K158" s="40">
        <v>720</v>
      </c>
      <c r="L158" s="40">
        <v>718</v>
      </c>
      <c r="M158" s="40">
        <v>714</v>
      </c>
      <c r="N158" s="40">
        <v>719</v>
      </c>
      <c r="O158" s="40">
        <v>723</v>
      </c>
    </row>
    <row r="159" spans="1:15" s="40" customFormat="1" ht="12.75">
      <c r="A159" s="36">
        <v>26880</v>
      </c>
      <c r="B159" s="36">
        <v>2240</v>
      </c>
      <c r="C159" s="40">
        <v>745</v>
      </c>
      <c r="D159" s="40">
        <v>742</v>
      </c>
      <c r="E159" s="40">
        <v>739</v>
      </c>
      <c r="F159" s="40">
        <v>737</v>
      </c>
      <c r="G159" s="40">
        <v>734</v>
      </c>
      <c r="H159" s="40">
        <v>731</v>
      </c>
      <c r="I159" s="40">
        <v>728</v>
      </c>
      <c r="J159" s="40">
        <v>725</v>
      </c>
      <c r="K159" s="40">
        <v>723</v>
      </c>
      <c r="L159" s="40">
        <v>720</v>
      </c>
      <c r="M159" s="40">
        <v>717</v>
      </c>
      <c r="N159" s="40">
        <v>721</v>
      </c>
      <c r="O159" s="40">
        <v>725</v>
      </c>
    </row>
    <row r="160" spans="1:15" s="40" customFormat="1" ht="12.75">
      <c r="A160" s="36">
        <v>27000</v>
      </c>
      <c r="B160" s="36">
        <v>2250</v>
      </c>
      <c r="C160" s="40">
        <v>747</v>
      </c>
      <c r="D160" s="40">
        <v>744</v>
      </c>
      <c r="E160" s="40">
        <v>741</v>
      </c>
      <c r="F160" s="40">
        <v>739</v>
      </c>
      <c r="G160" s="40">
        <v>736</v>
      </c>
      <c r="H160" s="40">
        <v>733</v>
      </c>
      <c r="I160" s="40">
        <v>730</v>
      </c>
      <c r="J160" s="40">
        <v>727</v>
      </c>
      <c r="K160" s="40">
        <v>725</v>
      </c>
      <c r="L160" s="40">
        <v>722</v>
      </c>
      <c r="M160" s="40">
        <v>719</v>
      </c>
      <c r="N160" s="40">
        <v>723</v>
      </c>
      <c r="O160" s="40">
        <v>727</v>
      </c>
    </row>
    <row r="161" spans="1:15" s="40" customFormat="1" ht="12.75">
      <c r="A161" s="36">
        <v>27120</v>
      </c>
      <c r="B161" s="36">
        <v>2260</v>
      </c>
      <c r="C161" s="40">
        <v>750</v>
      </c>
      <c r="D161" s="40">
        <v>747</v>
      </c>
      <c r="E161" s="40">
        <v>743</v>
      </c>
      <c r="F161" s="40">
        <v>741</v>
      </c>
      <c r="G161" s="40">
        <v>738</v>
      </c>
      <c r="H161" s="40">
        <v>735</v>
      </c>
      <c r="I161" s="40">
        <v>732</v>
      </c>
      <c r="J161" s="40">
        <v>730</v>
      </c>
      <c r="K161" s="40">
        <v>727</v>
      </c>
      <c r="L161" s="40">
        <v>724</v>
      </c>
      <c r="M161" s="40">
        <v>720</v>
      </c>
      <c r="N161" s="40">
        <v>725</v>
      </c>
      <c r="O161" s="40">
        <v>729</v>
      </c>
    </row>
    <row r="162" spans="1:15" s="40" customFormat="1" ht="12.75">
      <c r="A162" s="36">
        <v>27240</v>
      </c>
      <c r="B162" s="36">
        <v>2270</v>
      </c>
      <c r="C162" s="40">
        <v>752</v>
      </c>
      <c r="D162" s="40">
        <v>749</v>
      </c>
      <c r="E162" s="40">
        <v>746</v>
      </c>
      <c r="F162" s="40">
        <v>743</v>
      </c>
      <c r="G162" s="40">
        <v>740</v>
      </c>
      <c r="H162" s="40">
        <v>737</v>
      </c>
      <c r="I162" s="40">
        <v>734</v>
      </c>
      <c r="J162" s="40">
        <v>731</v>
      </c>
      <c r="K162" s="40">
        <v>729</v>
      </c>
      <c r="L162" s="40">
        <v>726</v>
      </c>
      <c r="M162" s="40">
        <v>723</v>
      </c>
      <c r="N162" s="40">
        <v>727</v>
      </c>
      <c r="O162" s="40">
        <v>731</v>
      </c>
    </row>
    <row r="163" spans="1:15" s="40" customFormat="1" ht="12.75">
      <c r="A163" s="36">
        <v>27360</v>
      </c>
      <c r="B163" s="36">
        <v>2280</v>
      </c>
      <c r="C163" s="40">
        <v>754</v>
      </c>
      <c r="D163" s="40">
        <v>751</v>
      </c>
      <c r="E163" s="40">
        <v>748</v>
      </c>
      <c r="F163" s="40">
        <v>745</v>
      </c>
      <c r="G163" s="40">
        <v>742</v>
      </c>
      <c r="H163" s="40">
        <v>739</v>
      </c>
      <c r="I163" s="40">
        <v>736</v>
      </c>
      <c r="J163" s="40">
        <v>734</v>
      </c>
      <c r="K163" s="40">
        <v>731</v>
      </c>
      <c r="L163" s="40">
        <v>728</v>
      </c>
      <c r="M163" s="40">
        <v>725</v>
      </c>
      <c r="N163" s="40">
        <v>729</v>
      </c>
      <c r="O163" s="40">
        <v>733</v>
      </c>
    </row>
    <row r="164" spans="1:15" s="40" customFormat="1" ht="12.75">
      <c r="A164" s="36">
        <v>27480</v>
      </c>
      <c r="B164" s="36">
        <v>2290</v>
      </c>
      <c r="C164" s="40">
        <v>756</v>
      </c>
      <c r="D164" s="40">
        <v>753</v>
      </c>
      <c r="E164" s="40">
        <v>750</v>
      </c>
      <c r="F164" s="40">
        <v>747</v>
      </c>
      <c r="G164" s="40">
        <v>744</v>
      </c>
      <c r="H164" s="40">
        <v>741</v>
      </c>
      <c r="I164" s="40">
        <v>739</v>
      </c>
      <c r="J164" s="40">
        <v>736</v>
      </c>
      <c r="K164" s="40">
        <v>733</v>
      </c>
      <c r="L164" s="40">
        <v>730</v>
      </c>
      <c r="M164" s="40">
        <v>726</v>
      </c>
      <c r="N164" s="40">
        <v>731</v>
      </c>
      <c r="O164" s="40">
        <v>735</v>
      </c>
    </row>
    <row r="165" spans="1:15" s="40" customFormat="1" ht="12.75">
      <c r="A165" s="36">
        <v>27600</v>
      </c>
      <c r="B165" s="36">
        <v>2300</v>
      </c>
      <c r="C165" s="40">
        <v>758</v>
      </c>
      <c r="D165" s="40">
        <v>755</v>
      </c>
      <c r="E165" s="40">
        <v>752</v>
      </c>
      <c r="F165" s="40">
        <v>749</v>
      </c>
      <c r="G165" s="40">
        <v>747</v>
      </c>
      <c r="H165" s="40">
        <v>744</v>
      </c>
      <c r="I165" s="40">
        <v>740</v>
      </c>
      <c r="J165" s="40">
        <v>738</v>
      </c>
      <c r="K165" s="40">
        <v>735</v>
      </c>
      <c r="L165" s="40">
        <v>732</v>
      </c>
      <c r="M165" s="40">
        <v>729</v>
      </c>
      <c r="N165" s="40">
        <v>733</v>
      </c>
      <c r="O165" s="40">
        <v>737</v>
      </c>
    </row>
    <row r="166" spans="1:15" s="40" customFormat="1" ht="12.75">
      <c r="A166" s="36">
        <v>27720</v>
      </c>
      <c r="B166" s="36">
        <v>2310</v>
      </c>
      <c r="C166" s="40">
        <v>760</v>
      </c>
      <c r="D166" s="40">
        <v>757</v>
      </c>
      <c r="E166" s="40">
        <v>754</v>
      </c>
      <c r="F166" s="40">
        <v>751</v>
      </c>
      <c r="G166" s="40">
        <v>748</v>
      </c>
      <c r="H166" s="40">
        <v>746</v>
      </c>
      <c r="I166" s="40">
        <v>743</v>
      </c>
      <c r="J166" s="40">
        <v>740</v>
      </c>
      <c r="K166" s="40">
        <v>737</v>
      </c>
      <c r="L166" s="40">
        <v>734</v>
      </c>
      <c r="M166" s="40">
        <v>731</v>
      </c>
      <c r="N166" s="40">
        <v>735</v>
      </c>
      <c r="O166" s="40">
        <v>739</v>
      </c>
    </row>
    <row r="167" spans="1:15" s="40" customFormat="1" ht="12.75">
      <c r="A167" s="36">
        <v>27840</v>
      </c>
      <c r="B167" s="36">
        <v>2320</v>
      </c>
      <c r="C167" s="40">
        <v>762</v>
      </c>
      <c r="D167" s="40">
        <v>759</v>
      </c>
      <c r="E167" s="40">
        <v>756</v>
      </c>
      <c r="F167" s="40">
        <v>754</v>
      </c>
      <c r="G167" s="40">
        <v>751</v>
      </c>
      <c r="H167" s="40">
        <v>748</v>
      </c>
      <c r="I167" s="40">
        <v>745</v>
      </c>
      <c r="J167" s="40">
        <v>742</v>
      </c>
      <c r="K167" s="40">
        <v>739</v>
      </c>
      <c r="L167" s="40">
        <v>736</v>
      </c>
      <c r="M167" s="40">
        <v>732</v>
      </c>
      <c r="N167" s="40">
        <v>737</v>
      </c>
      <c r="O167" s="40">
        <v>741</v>
      </c>
    </row>
    <row r="168" spans="1:15" s="40" customFormat="1" ht="12.75">
      <c r="A168" s="36">
        <v>27960</v>
      </c>
      <c r="B168" s="36">
        <v>2330</v>
      </c>
      <c r="C168" s="40">
        <v>765</v>
      </c>
      <c r="D168" s="40">
        <v>761</v>
      </c>
      <c r="E168" s="40">
        <v>758</v>
      </c>
      <c r="F168" s="40">
        <v>755</v>
      </c>
      <c r="G168" s="40">
        <v>753</v>
      </c>
      <c r="H168" s="40">
        <v>750</v>
      </c>
      <c r="I168" s="40">
        <v>747</v>
      </c>
      <c r="J168" s="40">
        <v>744</v>
      </c>
      <c r="K168" s="40">
        <v>741</v>
      </c>
      <c r="L168" s="40">
        <v>738</v>
      </c>
      <c r="M168" s="40">
        <v>735</v>
      </c>
      <c r="N168" s="40">
        <v>739</v>
      </c>
      <c r="O168" s="40">
        <v>743</v>
      </c>
    </row>
    <row r="169" spans="1:15" s="40" customFormat="1" ht="12.75">
      <c r="A169" s="36">
        <v>28080</v>
      </c>
      <c r="B169" s="36">
        <v>2340</v>
      </c>
      <c r="C169" s="40">
        <v>767</v>
      </c>
      <c r="D169" s="40">
        <v>763</v>
      </c>
      <c r="E169" s="40">
        <v>760</v>
      </c>
      <c r="F169" s="40">
        <v>758</v>
      </c>
      <c r="G169" s="40">
        <v>755</v>
      </c>
      <c r="H169" s="40">
        <v>752</v>
      </c>
      <c r="I169" s="40">
        <v>749</v>
      </c>
      <c r="J169" s="40">
        <v>746</v>
      </c>
      <c r="K169" s="40">
        <v>743</v>
      </c>
      <c r="L169" s="40">
        <v>740</v>
      </c>
      <c r="M169" s="40">
        <v>737</v>
      </c>
      <c r="N169" s="40">
        <v>741</v>
      </c>
      <c r="O169" s="40">
        <v>745</v>
      </c>
    </row>
    <row r="170" spans="1:15" s="40" customFormat="1" ht="12.75">
      <c r="A170" s="36">
        <v>28200</v>
      </c>
      <c r="B170" s="36">
        <v>2350</v>
      </c>
      <c r="C170" s="40">
        <v>769</v>
      </c>
      <c r="D170" s="40">
        <v>766</v>
      </c>
      <c r="E170" s="40">
        <v>762</v>
      </c>
      <c r="F170" s="40">
        <v>760</v>
      </c>
      <c r="G170" s="40">
        <v>757</v>
      </c>
      <c r="H170" s="40">
        <v>754</v>
      </c>
      <c r="I170" s="40">
        <v>751</v>
      </c>
      <c r="J170" s="40">
        <v>748</v>
      </c>
      <c r="K170" s="40">
        <v>745</v>
      </c>
      <c r="L170" s="40">
        <v>742</v>
      </c>
      <c r="M170" s="40">
        <v>739</v>
      </c>
      <c r="N170" s="40">
        <v>743</v>
      </c>
      <c r="O170" s="40">
        <v>747</v>
      </c>
    </row>
    <row r="171" spans="1:15" s="40" customFormat="1" ht="12.75">
      <c r="A171" s="36">
        <v>28320</v>
      </c>
      <c r="B171" s="36">
        <v>2360</v>
      </c>
      <c r="C171" s="40">
        <v>771</v>
      </c>
      <c r="D171" s="40">
        <v>768</v>
      </c>
      <c r="E171" s="40">
        <v>765</v>
      </c>
      <c r="F171" s="40">
        <v>762</v>
      </c>
      <c r="G171" s="40">
        <v>759</v>
      </c>
      <c r="H171" s="40">
        <v>756</v>
      </c>
      <c r="I171" s="40">
        <v>753</v>
      </c>
      <c r="J171" s="40">
        <v>750</v>
      </c>
      <c r="K171" s="40">
        <v>747</v>
      </c>
      <c r="L171" s="40">
        <v>744</v>
      </c>
      <c r="M171" s="40">
        <v>741</v>
      </c>
      <c r="N171" s="40">
        <v>745</v>
      </c>
      <c r="O171" s="40">
        <v>749</v>
      </c>
    </row>
    <row r="172" spans="1:15" s="40" customFormat="1" ht="12.75">
      <c r="A172" s="36">
        <v>28440</v>
      </c>
      <c r="B172" s="36">
        <v>2370</v>
      </c>
      <c r="C172" s="40">
        <v>773</v>
      </c>
      <c r="D172" s="40">
        <v>770</v>
      </c>
      <c r="E172" s="40">
        <v>767</v>
      </c>
      <c r="F172" s="40">
        <v>764</v>
      </c>
      <c r="G172" s="40">
        <v>761</v>
      </c>
      <c r="H172" s="40">
        <v>758</v>
      </c>
      <c r="I172" s="40">
        <v>755</v>
      </c>
      <c r="J172" s="40">
        <v>752</v>
      </c>
      <c r="K172" s="40">
        <v>749</v>
      </c>
      <c r="L172" s="40">
        <v>746</v>
      </c>
      <c r="M172" s="40">
        <v>743</v>
      </c>
      <c r="N172" s="40">
        <v>747</v>
      </c>
      <c r="O172" s="40">
        <v>751</v>
      </c>
    </row>
    <row r="173" spans="1:15" s="40" customFormat="1" ht="12.75">
      <c r="A173" s="36">
        <v>28560</v>
      </c>
      <c r="B173" s="36">
        <v>2380</v>
      </c>
      <c r="C173" s="40">
        <v>775</v>
      </c>
      <c r="D173" s="40">
        <v>772</v>
      </c>
      <c r="E173" s="40">
        <v>769</v>
      </c>
      <c r="F173" s="40">
        <v>766</v>
      </c>
      <c r="G173" s="40">
        <v>763</v>
      </c>
      <c r="H173" s="40">
        <v>760</v>
      </c>
      <c r="I173" s="40">
        <v>757</v>
      </c>
      <c r="J173" s="40">
        <v>754</v>
      </c>
      <c r="K173" s="40">
        <v>751</v>
      </c>
      <c r="L173" s="40">
        <v>748</v>
      </c>
      <c r="M173" s="40">
        <v>745</v>
      </c>
      <c r="N173" s="40">
        <v>749</v>
      </c>
      <c r="O173" s="40">
        <v>753</v>
      </c>
    </row>
    <row r="174" spans="1:15" s="40" customFormat="1" ht="12.75">
      <c r="A174" s="36">
        <v>28680</v>
      </c>
      <c r="B174" s="36">
        <v>2390</v>
      </c>
      <c r="C174" s="40">
        <v>777</v>
      </c>
      <c r="D174" s="40">
        <v>774</v>
      </c>
      <c r="E174" s="40">
        <v>771</v>
      </c>
      <c r="F174" s="40">
        <v>768</v>
      </c>
      <c r="G174" s="40">
        <v>765</v>
      </c>
      <c r="H174" s="40">
        <v>762</v>
      </c>
      <c r="I174" s="40">
        <v>759</v>
      </c>
      <c r="J174" s="40">
        <v>756</v>
      </c>
      <c r="K174" s="40">
        <v>753</v>
      </c>
      <c r="L174" s="40">
        <v>750</v>
      </c>
      <c r="M174" s="40">
        <v>747</v>
      </c>
      <c r="N174" s="40">
        <v>751</v>
      </c>
      <c r="O174" s="40">
        <v>755</v>
      </c>
    </row>
    <row r="175" spans="1:15" s="40" customFormat="1" ht="12.75">
      <c r="A175" s="36">
        <v>28800</v>
      </c>
      <c r="B175" s="36">
        <v>2400</v>
      </c>
      <c r="C175" s="40">
        <v>780</v>
      </c>
      <c r="D175" s="40">
        <v>776</v>
      </c>
      <c r="E175" s="40">
        <v>773</v>
      </c>
      <c r="F175" s="40">
        <v>770</v>
      </c>
      <c r="G175" s="40">
        <v>767</v>
      </c>
      <c r="H175" s="40">
        <v>764</v>
      </c>
      <c r="I175" s="40">
        <v>761</v>
      </c>
      <c r="J175" s="40">
        <v>758</v>
      </c>
      <c r="K175" s="40">
        <v>755</v>
      </c>
      <c r="L175" s="40">
        <v>752</v>
      </c>
      <c r="M175" s="40">
        <v>749</v>
      </c>
      <c r="N175" s="40">
        <v>753</v>
      </c>
      <c r="O175" s="40">
        <v>757</v>
      </c>
    </row>
    <row r="176" spans="1:15" s="40" customFormat="1" ht="12.75">
      <c r="A176" s="36">
        <v>28920</v>
      </c>
      <c r="B176" s="36">
        <v>2410</v>
      </c>
      <c r="C176" s="40">
        <v>782</v>
      </c>
      <c r="D176" s="40">
        <v>778</v>
      </c>
      <c r="E176" s="40">
        <v>775</v>
      </c>
      <c r="F176" s="40">
        <v>772</v>
      </c>
      <c r="G176" s="40">
        <v>769</v>
      </c>
      <c r="H176" s="40">
        <v>766</v>
      </c>
      <c r="I176" s="40">
        <v>763</v>
      </c>
      <c r="J176" s="40">
        <v>760</v>
      </c>
      <c r="K176" s="40">
        <v>757</v>
      </c>
      <c r="L176" s="40">
        <v>754</v>
      </c>
      <c r="M176" s="40">
        <v>751</v>
      </c>
      <c r="N176" s="40">
        <v>755</v>
      </c>
      <c r="O176" s="40">
        <v>759</v>
      </c>
    </row>
    <row r="177" spans="1:15" s="40" customFormat="1" ht="12.75">
      <c r="A177" s="36">
        <v>29040</v>
      </c>
      <c r="B177" s="36">
        <v>2420</v>
      </c>
      <c r="C177" s="40">
        <v>784</v>
      </c>
      <c r="D177" s="40">
        <v>781</v>
      </c>
      <c r="E177" s="40">
        <v>777</v>
      </c>
      <c r="F177" s="40">
        <v>774</v>
      </c>
      <c r="G177" s="40">
        <v>772</v>
      </c>
      <c r="H177" s="40">
        <v>768</v>
      </c>
      <c r="I177" s="40">
        <v>765</v>
      </c>
      <c r="J177" s="40">
        <v>762</v>
      </c>
      <c r="K177" s="40">
        <v>759</v>
      </c>
      <c r="L177" s="40">
        <v>756</v>
      </c>
      <c r="M177" s="40">
        <v>753</v>
      </c>
      <c r="N177" s="40">
        <v>757</v>
      </c>
      <c r="O177" s="40">
        <v>761</v>
      </c>
    </row>
    <row r="178" spans="1:15" s="40" customFormat="1" ht="12.75">
      <c r="A178" s="36">
        <v>29160</v>
      </c>
      <c r="B178" s="36">
        <v>2430</v>
      </c>
      <c r="C178" s="40">
        <v>786</v>
      </c>
      <c r="D178" s="40">
        <v>783</v>
      </c>
      <c r="E178" s="40">
        <v>779</v>
      </c>
      <c r="F178" s="40">
        <v>777</v>
      </c>
      <c r="G178" s="40">
        <v>774</v>
      </c>
      <c r="H178" s="40">
        <v>771</v>
      </c>
      <c r="I178" s="40">
        <v>767</v>
      </c>
      <c r="J178" s="40">
        <v>764</v>
      </c>
      <c r="K178" s="40">
        <v>761</v>
      </c>
      <c r="L178" s="40">
        <v>758</v>
      </c>
      <c r="M178" s="40">
        <v>755</v>
      </c>
      <c r="N178" s="40">
        <v>759</v>
      </c>
      <c r="O178" s="40">
        <v>763</v>
      </c>
    </row>
    <row r="179" spans="1:15" s="40" customFormat="1" ht="12.75">
      <c r="A179" s="36">
        <v>29280</v>
      </c>
      <c r="B179" s="36">
        <v>2440</v>
      </c>
      <c r="C179" s="40">
        <v>788</v>
      </c>
      <c r="D179" s="40">
        <v>785</v>
      </c>
      <c r="E179" s="40">
        <v>781</v>
      </c>
      <c r="F179" s="40">
        <v>779</v>
      </c>
      <c r="G179" s="40">
        <v>776</v>
      </c>
      <c r="H179" s="40">
        <v>773</v>
      </c>
      <c r="I179" s="40">
        <v>769</v>
      </c>
      <c r="J179" s="40">
        <v>766</v>
      </c>
      <c r="K179" s="40">
        <v>763</v>
      </c>
      <c r="L179" s="40">
        <v>760</v>
      </c>
      <c r="M179" s="40">
        <v>757</v>
      </c>
      <c r="N179" s="40">
        <v>761</v>
      </c>
      <c r="O179" s="40">
        <v>765</v>
      </c>
    </row>
    <row r="180" spans="1:15" s="40" customFormat="1" ht="12.75">
      <c r="A180" s="36">
        <v>29400</v>
      </c>
      <c r="B180" s="36">
        <v>2450</v>
      </c>
      <c r="C180" s="40">
        <v>790</v>
      </c>
      <c r="D180" s="40">
        <v>787</v>
      </c>
      <c r="E180" s="40">
        <v>784</v>
      </c>
      <c r="F180" s="40">
        <v>781</v>
      </c>
      <c r="G180" s="40">
        <v>778</v>
      </c>
      <c r="H180" s="40">
        <v>775</v>
      </c>
      <c r="I180" s="40">
        <v>772</v>
      </c>
      <c r="J180" s="40">
        <v>769</v>
      </c>
      <c r="K180" s="40">
        <v>766</v>
      </c>
      <c r="L180" s="40">
        <v>762</v>
      </c>
      <c r="M180" s="40">
        <v>759</v>
      </c>
      <c r="N180" s="40">
        <v>763</v>
      </c>
      <c r="O180" s="40">
        <v>767</v>
      </c>
    </row>
    <row r="181" spans="1:15" s="40" customFormat="1" ht="12.75">
      <c r="A181" s="36">
        <v>29520</v>
      </c>
      <c r="B181" s="36">
        <v>2460</v>
      </c>
      <c r="C181" s="40">
        <v>792</v>
      </c>
      <c r="D181" s="40">
        <v>789</v>
      </c>
      <c r="E181" s="40">
        <v>786</v>
      </c>
      <c r="F181" s="40">
        <v>783</v>
      </c>
      <c r="G181" s="40">
        <v>780</v>
      </c>
      <c r="H181" s="40">
        <v>777</v>
      </c>
      <c r="I181" s="40">
        <v>774</v>
      </c>
      <c r="J181" s="40">
        <v>771</v>
      </c>
      <c r="K181" s="40">
        <v>767</v>
      </c>
      <c r="L181" s="40">
        <v>765</v>
      </c>
      <c r="M181" s="40">
        <v>761</v>
      </c>
      <c r="N181" s="40">
        <v>765</v>
      </c>
      <c r="O181" s="40">
        <v>769</v>
      </c>
    </row>
    <row r="182" spans="1:15" s="40" customFormat="1" ht="12.75">
      <c r="A182" s="36">
        <v>29640</v>
      </c>
      <c r="B182" s="36">
        <v>2470</v>
      </c>
      <c r="C182" s="40">
        <v>795</v>
      </c>
      <c r="D182" s="40">
        <v>791</v>
      </c>
      <c r="E182" s="40">
        <v>788</v>
      </c>
      <c r="F182" s="40">
        <v>785</v>
      </c>
      <c r="G182" s="40">
        <v>782</v>
      </c>
      <c r="H182" s="40">
        <v>779</v>
      </c>
      <c r="I182" s="40">
        <v>776</v>
      </c>
      <c r="J182" s="40">
        <v>773</v>
      </c>
      <c r="K182" s="40">
        <v>770</v>
      </c>
      <c r="L182" s="40">
        <v>766</v>
      </c>
      <c r="M182" s="40">
        <v>763</v>
      </c>
      <c r="N182" s="40">
        <v>767</v>
      </c>
      <c r="O182" s="40">
        <v>771</v>
      </c>
    </row>
    <row r="183" spans="1:15" s="40" customFormat="1" ht="12.75">
      <c r="A183" s="36">
        <v>29760</v>
      </c>
      <c r="B183" s="36">
        <v>2480</v>
      </c>
      <c r="C183" s="40">
        <v>797</v>
      </c>
      <c r="D183" s="40">
        <v>793</v>
      </c>
      <c r="E183" s="40">
        <v>790</v>
      </c>
      <c r="F183" s="40">
        <v>787</v>
      </c>
      <c r="G183" s="40">
        <v>784</v>
      </c>
      <c r="H183" s="40">
        <v>781</v>
      </c>
      <c r="I183" s="40">
        <v>778</v>
      </c>
      <c r="J183" s="40">
        <v>775</v>
      </c>
      <c r="K183" s="40">
        <v>772</v>
      </c>
      <c r="L183" s="40">
        <v>768</v>
      </c>
      <c r="M183" s="40">
        <v>765</v>
      </c>
      <c r="N183" s="40">
        <v>769</v>
      </c>
      <c r="O183" s="40">
        <v>773</v>
      </c>
    </row>
    <row r="184" spans="1:15" s="40" customFormat="1" ht="12.75">
      <c r="A184" s="36">
        <v>29880</v>
      </c>
      <c r="B184" s="36">
        <v>2490</v>
      </c>
      <c r="C184" s="40">
        <v>799</v>
      </c>
      <c r="D184" s="40">
        <v>795</v>
      </c>
      <c r="E184" s="40">
        <v>792</v>
      </c>
      <c r="F184" s="40">
        <v>789</v>
      </c>
      <c r="G184" s="40">
        <v>786</v>
      </c>
      <c r="H184" s="40">
        <v>783</v>
      </c>
      <c r="I184" s="40">
        <v>780</v>
      </c>
      <c r="J184" s="40">
        <v>777</v>
      </c>
      <c r="K184" s="40">
        <v>774</v>
      </c>
      <c r="L184" s="40">
        <v>771</v>
      </c>
      <c r="M184" s="40">
        <v>767</v>
      </c>
      <c r="N184" s="40">
        <v>771</v>
      </c>
      <c r="O184" s="40">
        <v>775</v>
      </c>
    </row>
    <row r="185" spans="1:15" s="40" customFormat="1" ht="12.75">
      <c r="A185" s="36">
        <v>30000</v>
      </c>
      <c r="B185" s="36">
        <v>2500</v>
      </c>
      <c r="C185" s="40">
        <v>801</v>
      </c>
      <c r="D185" s="40">
        <v>798</v>
      </c>
      <c r="E185" s="40">
        <v>794</v>
      </c>
      <c r="F185" s="40">
        <v>791</v>
      </c>
      <c r="G185" s="40">
        <v>788</v>
      </c>
      <c r="H185" s="40">
        <v>785</v>
      </c>
      <c r="I185" s="40">
        <v>782</v>
      </c>
      <c r="J185" s="40">
        <v>779</v>
      </c>
      <c r="K185" s="40">
        <v>776</v>
      </c>
      <c r="L185" s="40">
        <v>773</v>
      </c>
      <c r="M185" s="40">
        <v>769</v>
      </c>
      <c r="N185" s="40">
        <v>774</v>
      </c>
      <c r="O185" s="40">
        <v>777</v>
      </c>
    </row>
    <row r="186" spans="1:15" s="40" customFormat="1" ht="12.75">
      <c r="A186" s="36">
        <v>30120</v>
      </c>
      <c r="B186" s="36">
        <v>2510</v>
      </c>
      <c r="C186" s="40">
        <v>803</v>
      </c>
      <c r="D186" s="40">
        <v>800</v>
      </c>
      <c r="E186" s="40">
        <v>796</v>
      </c>
      <c r="F186" s="40">
        <v>794</v>
      </c>
      <c r="G186" s="40">
        <v>790</v>
      </c>
      <c r="H186" s="40">
        <v>787</v>
      </c>
      <c r="I186" s="40">
        <v>784</v>
      </c>
      <c r="J186" s="40">
        <v>781</v>
      </c>
      <c r="K186" s="40">
        <v>778</v>
      </c>
      <c r="L186" s="40">
        <v>775</v>
      </c>
      <c r="M186" s="40">
        <v>771</v>
      </c>
      <c r="N186" s="40">
        <v>775</v>
      </c>
      <c r="O186" s="40">
        <v>780</v>
      </c>
    </row>
    <row r="187" spans="1:15" s="40" customFormat="1" ht="12.75">
      <c r="A187" s="36">
        <v>30240</v>
      </c>
      <c r="B187" s="36">
        <v>2520</v>
      </c>
      <c r="C187" s="40">
        <v>805</v>
      </c>
      <c r="D187" s="40">
        <v>802</v>
      </c>
      <c r="E187" s="40">
        <v>798</v>
      </c>
      <c r="F187" s="40">
        <v>795</v>
      </c>
      <c r="G187" s="40">
        <v>793</v>
      </c>
      <c r="H187" s="40">
        <v>789</v>
      </c>
      <c r="I187" s="40">
        <v>786</v>
      </c>
      <c r="J187" s="40">
        <v>783</v>
      </c>
      <c r="K187" s="40">
        <v>780</v>
      </c>
      <c r="L187" s="40">
        <v>777</v>
      </c>
      <c r="M187" s="40">
        <v>773</v>
      </c>
      <c r="N187" s="40">
        <v>777</v>
      </c>
      <c r="O187" s="40">
        <v>782</v>
      </c>
    </row>
    <row r="188" spans="1:15" s="40" customFormat="1" ht="12.75">
      <c r="A188" s="36">
        <v>30360</v>
      </c>
      <c r="B188" s="36">
        <v>2530</v>
      </c>
      <c r="C188" s="40">
        <v>808</v>
      </c>
      <c r="D188" s="40">
        <v>804</v>
      </c>
      <c r="E188" s="40">
        <v>801</v>
      </c>
      <c r="F188" s="40">
        <v>798</v>
      </c>
      <c r="G188" s="40">
        <v>795</v>
      </c>
      <c r="H188" s="40">
        <v>791</v>
      </c>
      <c r="I188" s="40">
        <v>788</v>
      </c>
      <c r="J188" s="40">
        <v>785</v>
      </c>
      <c r="K188" s="40">
        <v>782</v>
      </c>
      <c r="L188" s="40">
        <v>779</v>
      </c>
      <c r="M188" s="40">
        <v>775</v>
      </c>
      <c r="N188" s="40">
        <v>779</v>
      </c>
      <c r="O188" s="40">
        <v>783</v>
      </c>
    </row>
    <row r="189" spans="1:15" s="40" customFormat="1" ht="12.75">
      <c r="A189" s="36">
        <v>30480</v>
      </c>
      <c r="B189" s="36">
        <v>2540</v>
      </c>
      <c r="C189" s="40">
        <v>810</v>
      </c>
      <c r="D189" s="40">
        <v>806</v>
      </c>
      <c r="E189" s="40">
        <v>803</v>
      </c>
      <c r="F189" s="40">
        <v>800</v>
      </c>
      <c r="G189" s="40">
        <v>797</v>
      </c>
      <c r="H189" s="40">
        <v>794</v>
      </c>
      <c r="I189" s="40">
        <v>790</v>
      </c>
      <c r="J189" s="40">
        <v>787</v>
      </c>
      <c r="K189" s="40">
        <v>784</v>
      </c>
      <c r="L189" s="40">
        <v>781</v>
      </c>
      <c r="M189" s="40">
        <v>777</v>
      </c>
      <c r="N189" s="40">
        <v>782</v>
      </c>
      <c r="O189" s="40">
        <v>785</v>
      </c>
    </row>
    <row r="190" spans="1:15" s="40" customFormat="1" ht="12.75">
      <c r="A190" s="36">
        <v>30600</v>
      </c>
      <c r="B190" s="36">
        <v>2550</v>
      </c>
      <c r="C190" s="40">
        <v>812</v>
      </c>
      <c r="D190" s="40">
        <v>808</v>
      </c>
      <c r="E190" s="40">
        <v>805</v>
      </c>
      <c r="F190" s="40">
        <v>802</v>
      </c>
      <c r="G190" s="40">
        <v>799</v>
      </c>
      <c r="H190" s="40">
        <v>795</v>
      </c>
      <c r="I190" s="40">
        <v>792</v>
      </c>
      <c r="J190" s="40">
        <v>789</v>
      </c>
      <c r="K190" s="40">
        <v>786</v>
      </c>
      <c r="L190" s="40">
        <v>783</v>
      </c>
      <c r="M190" s="40">
        <v>779</v>
      </c>
      <c r="N190" s="40">
        <v>784</v>
      </c>
      <c r="O190" s="40">
        <v>788</v>
      </c>
    </row>
    <row r="191" spans="1:15" s="40" customFormat="1" ht="12.75">
      <c r="A191" s="36">
        <v>30720</v>
      </c>
      <c r="B191" s="36">
        <v>2560</v>
      </c>
      <c r="C191" s="40">
        <v>814</v>
      </c>
      <c r="D191" s="40">
        <v>810</v>
      </c>
      <c r="E191" s="40">
        <v>807</v>
      </c>
      <c r="F191" s="40">
        <v>804</v>
      </c>
      <c r="G191" s="40">
        <v>801</v>
      </c>
      <c r="H191" s="40">
        <v>798</v>
      </c>
      <c r="I191" s="40">
        <v>794</v>
      </c>
      <c r="J191" s="40">
        <v>791</v>
      </c>
      <c r="K191" s="40">
        <v>788</v>
      </c>
      <c r="L191" s="40">
        <v>785</v>
      </c>
      <c r="M191" s="40">
        <v>781</v>
      </c>
      <c r="N191" s="40">
        <v>785</v>
      </c>
      <c r="O191" s="40">
        <v>790</v>
      </c>
    </row>
    <row r="192" spans="1:15" s="40" customFormat="1" ht="12.75">
      <c r="A192" s="36">
        <v>30840</v>
      </c>
      <c r="B192" s="36">
        <v>2570</v>
      </c>
      <c r="C192" s="40">
        <v>816</v>
      </c>
      <c r="D192" s="40">
        <v>813</v>
      </c>
      <c r="E192" s="40">
        <v>809</v>
      </c>
      <c r="F192" s="40">
        <v>806</v>
      </c>
      <c r="G192" s="40">
        <v>803</v>
      </c>
      <c r="H192" s="40">
        <v>800</v>
      </c>
      <c r="I192" s="40">
        <v>796</v>
      </c>
      <c r="J192" s="40">
        <v>793</v>
      </c>
      <c r="K192" s="40">
        <v>790</v>
      </c>
      <c r="L192" s="40">
        <v>787</v>
      </c>
      <c r="M192" s="40">
        <v>783</v>
      </c>
      <c r="N192" s="40">
        <v>788</v>
      </c>
      <c r="O192" s="40">
        <v>792</v>
      </c>
    </row>
    <row r="193" spans="1:15" s="40" customFormat="1" ht="12.75">
      <c r="A193" s="36">
        <v>30960</v>
      </c>
      <c r="B193" s="36">
        <v>2580</v>
      </c>
      <c r="C193" s="40">
        <v>818</v>
      </c>
      <c r="D193" s="40">
        <v>815</v>
      </c>
      <c r="E193" s="40">
        <v>811</v>
      </c>
      <c r="F193" s="40">
        <v>808</v>
      </c>
      <c r="G193" s="40">
        <v>805</v>
      </c>
      <c r="H193" s="40">
        <v>802</v>
      </c>
      <c r="I193" s="40">
        <v>799</v>
      </c>
      <c r="J193" s="40">
        <v>795</v>
      </c>
      <c r="K193" s="40">
        <v>792</v>
      </c>
      <c r="L193" s="40">
        <v>789</v>
      </c>
      <c r="M193" s="40">
        <v>785</v>
      </c>
      <c r="N193" s="40">
        <v>790</v>
      </c>
      <c r="O193" s="40">
        <v>794</v>
      </c>
    </row>
    <row r="194" spans="1:15" s="40" customFormat="1" ht="12.75">
      <c r="A194" s="36">
        <v>31080</v>
      </c>
      <c r="B194" s="36">
        <v>2590</v>
      </c>
      <c r="C194" s="40">
        <v>820</v>
      </c>
      <c r="D194" s="40">
        <v>817</v>
      </c>
      <c r="E194" s="40">
        <v>813</v>
      </c>
      <c r="F194" s="40">
        <v>810</v>
      </c>
      <c r="G194" s="40">
        <v>807</v>
      </c>
      <c r="H194" s="40">
        <v>804</v>
      </c>
      <c r="I194" s="40">
        <v>801</v>
      </c>
      <c r="J194" s="40">
        <v>797</v>
      </c>
      <c r="K194" s="40">
        <v>794</v>
      </c>
      <c r="L194" s="40">
        <v>791</v>
      </c>
      <c r="M194" s="40">
        <v>787</v>
      </c>
      <c r="N194" s="40">
        <v>792</v>
      </c>
      <c r="O194" s="40">
        <v>796</v>
      </c>
    </row>
    <row r="195" spans="1:15" s="40" customFormat="1" ht="12.75">
      <c r="A195" s="36">
        <v>31200</v>
      </c>
      <c r="B195" s="36">
        <v>2600</v>
      </c>
      <c r="C195" s="40">
        <v>823</v>
      </c>
      <c r="D195" s="40">
        <v>819</v>
      </c>
      <c r="E195" s="40">
        <v>816</v>
      </c>
      <c r="F195" s="40">
        <v>812</v>
      </c>
      <c r="G195" s="40">
        <v>809</v>
      </c>
      <c r="H195" s="40">
        <v>806</v>
      </c>
      <c r="I195" s="40">
        <v>803</v>
      </c>
      <c r="J195" s="40">
        <v>799</v>
      </c>
      <c r="K195" s="40">
        <v>796</v>
      </c>
      <c r="L195" s="40">
        <v>793</v>
      </c>
      <c r="M195" s="40">
        <v>789</v>
      </c>
      <c r="N195" s="40">
        <v>794</v>
      </c>
      <c r="O195" s="40">
        <v>798</v>
      </c>
    </row>
    <row r="196" spans="1:15" s="40" customFormat="1" ht="12.75">
      <c r="A196" s="36">
        <v>31320</v>
      </c>
      <c r="B196" s="36">
        <v>2610</v>
      </c>
      <c r="C196" s="40">
        <v>825</v>
      </c>
      <c r="D196" s="40">
        <v>821</v>
      </c>
      <c r="E196" s="40">
        <v>817</v>
      </c>
      <c r="F196" s="40">
        <v>815</v>
      </c>
      <c r="G196" s="40">
        <v>811</v>
      </c>
      <c r="H196" s="40">
        <v>808</v>
      </c>
      <c r="I196" s="40">
        <v>805</v>
      </c>
      <c r="J196" s="40">
        <v>801</v>
      </c>
      <c r="K196" s="40">
        <v>798</v>
      </c>
      <c r="L196" s="40">
        <v>795</v>
      </c>
      <c r="M196" s="40">
        <v>791</v>
      </c>
      <c r="N196" s="40">
        <v>796</v>
      </c>
      <c r="O196" s="40">
        <v>800</v>
      </c>
    </row>
    <row r="197" spans="1:15" s="40" customFormat="1" ht="12.75">
      <c r="A197" s="36">
        <v>31440</v>
      </c>
      <c r="B197" s="36">
        <v>2620</v>
      </c>
      <c r="C197" s="40">
        <v>827</v>
      </c>
      <c r="D197" s="40">
        <v>823</v>
      </c>
      <c r="E197" s="40">
        <v>820</v>
      </c>
      <c r="F197" s="40">
        <v>817</v>
      </c>
      <c r="G197" s="40">
        <v>813</v>
      </c>
      <c r="H197" s="40">
        <v>810</v>
      </c>
      <c r="I197" s="40">
        <v>807</v>
      </c>
      <c r="J197" s="40">
        <v>803</v>
      </c>
      <c r="K197" s="40">
        <v>800</v>
      </c>
      <c r="L197" s="40">
        <v>797</v>
      </c>
      <c r="M197" s="40">
        <v>793</v>
      </c>
      <c r="N197" s="40">
        <v>798</v>
      </c>
      <c r="O197" s="40">
        <v>802</v>
      </c>
    </row>
    <row r="198" spans="1:15" s="40" customFormat="1" ht="12.75">
      <c r="A198" s="36">
        <v>31560</v>
      </c>
      <c r="B198" s="36">
        <v>2630</v>
      </c>
      <c r="C198" s="40">
        <v>829</v>
      </c>
      <c r="D198" s="40">
        <v>825</v>
      </c>
      <c r="E198" s="40">
        <v>822</v>
      </c>
      <c r="F198" s="40">
        <v>819</v>
      </c>
      <c r="G198" s="40">
        <v>816</v>
      </c>
      <c r="H198" s="40">
        <v>812</v>
      </c>
      <c r="I198" s="40">
        <v>809</v>
      </c>
      <c r="J198" s="40">
        <v>806</v>
      </c>
      <c r="K198" s="40">
        <v>802</v>
      </c>
      <c r="L198" s="40">
        <v>799</v>
      </c>
      <c r="M198" s="40">
        <v>795</v>
      </c>
      <c r="N198" s="40">
        <v>800</v>
      </c>
      <c r="O198" s="40">
        <v>804</v>
      </c>
    </row>
    <row r="199" spans="1:15" s="40" customFormat="1" ht="12.75">
      <c r="A199" s="36">
        <v>31680</v>
      </c>
      <c r="B199" s="36">
        <v>2640</v>
      </c>
      <c r="C199" s="40">
        <v>831</v>
      </c>
      <c r="D199" s="40">
        <v>828</v>
      </c>
      <c r="E199" s="40">
        <v>824</v>
      </c>
      <c r="F199" s="40">
        <v>821</v>
      </c>
      <c r="G199" s="40">
        <v>818</v>
      </c>
      <c r="H199" s="40">
        <v>814</v>
      </c>
      <c r="I199" s="40">
        <v>811</v>
      </c>
      <c r="J199" s="40">
        <v>808</v>
      </c>
      <c r="K199" s="40">
        <v>804</v>
      </c>
      <c r="L199" s="40">
        <v>801</v>
      </c>
      <c r="M199" s="40">
        <v>797</v>
      </c>
      <c r="N199" s="40">
        <v>802</v>
      </c>
      <c r="O199" s="40">
        <v>806</v>
      </c>
    </row>
    <row r="200" spans="1:15" s="40" customFormat="1" ht="12.75">
      <c r="A200" s="36">
        <v>31800</v>
      </c>
      <c r="B200" s="36">
        <v>2650</v>
      </c>
      <c r="C200" s="40">
        <v>833</v>
      </c>
      <c r="D200" s="40">
        <v>830</v>
      </c>
      <c r="E200" s="40">
        <v>826</v>
      </c>
      <c r="F200" s="40">
        <v>823</v>
      </c>
      <c r="G200" s="40">
        <v>820</v>
      </c>
      <c r="H200" s="40">
        <v>816</v>
      </c>
      <c r="I200" s="40">
        <v>813</v>
      </c>
      <c r="J200" s="40">
        <v>810</v>
      </c>
      <c r="K200" s="40">
        <v>806</v>
      </c>
      <c r="L200" s="40">
        <v>803</v>
      </c>
      <c r="M200" s="40">
        <v>799</v>
      </c>
      <c r="N200" s="40">
        <v>804</v>
      </c>
      <c r="O200" s="40">
        <v>808</v>
      </c>
    </row>
    <row r="201" spans="1:15" s="40" customFormat="1" ht="12.75">
      <c r="A201" s="36">
        <v>31920</v>
      </c>
      <c r="B201" s="36">
        <v>2660</v>
      </c>
      <c r="C201" s="40">
        <v>835</v>
      </c>
      <c r="D201" s="40">
        <v>832</v>
      </c>
      <c r="E201" s="40">
        <v>828</v>
      </c>
      <c r="F201" s="40">
        <v>825</v>
      </c>
      <c r="G201" s="40">
        <v>822</v>
      </c>
      <c r="H201" s="40">
        <v>818</v>
      </c>
      <c r="I201" s="40">
        <v>815</v>
      </c>
      <c r="J201" s="40">
        <v>812</v>
      </c>
      <c r="K201" s="40">
        <v>808</v>
      </c>
      <c r="L201" s="40">
        <v>805</v>
      </c>
      <c r="M201" s="40">
        <v>801</v>
      </c>
      <c r="N201" s="40">
        <v>806</v>
      </c>
      <c r="O201" s="40">
        <v>810</v>
      </c>
    </row>
    <row r="202" spans="1:15" s="40" customFormat="1" ht="12.75">
      <c r="A202" s="36">
        <v>32040</v>
      </c>
      <c r="B202" s="36">
        <v>2670</v>
      </c>
      <c r="C202" s="40">
        <v>837</v>
      </c>
      <c r="D202" s="40">
        <v>834</v>
      </c>
      <c r="E202" s="40">
        <v>830</v>
      </c>
      <c r="F202" s="40">
        <v>827</v>
      </c>
      <c r="G202" s="40">
        <v>824</v>
      </c>
      <c r="H202" s="40">
        <v>821</v>
      </c>
      <c r="I202" s="40">
        <v>817</v>
      </c>
      <c r="J202" s="40">
        <v>814</v>
      </c>
      <c r="K202" s="40">
        <v>810</v>
      </c>
      <c r="L202" s="40">
        <v>807</v>
      </c>
      <c r="M202" s="40">
        <v>803</v>
      </c>
      <c r="N202" s="40">
        <v>808</v>
      </c>
      <c r="O202" s="40">
        <v>812</v>
      </c>
    </row>
    <row r="203" spans="1:15" s="40" customFormat="1" ht="12.75">
      <c r="A203" s="36">
        <v>32160</v>
      </c>
      <c r="B203" s="36">
        <v>2680</v>
      </c>
      <c r="C203" s="40">
        <v>840</v>
      </c>
      <c r="D203" s="40">
        <v>836</v>
      </c>
      <c r="E203" s="40">
        <v>832</v>
      </c>
      <c r="F203" s="40">
        <v>829</v>
      </c>
      <c r="G203" s="40">
        <v>826</v>
      </c>
      <c r="H203" s="40">
        <v>823</v>
      </c>
      <c r="I203" s="40">
        <v>819</v>
      </c>
      <c r="J203" s="40">
        <v>816</v>
      </c>
      <c r="K203" s="40">
        <v>813</v>
      </c>
      <c r="L203" s="40">
        <v>809</v>
      </c>
      <c r="M203" s="40">
        <v>805</v>
      </c>
      <c r="N203" s="40">
        <v>810</v>
      </c>
      <c r="O203" s="40">
        <v>814</v>
      </c>
    </row>
    <row r="204" spans="1:15" s="40" customFormat="1" ht="12.75">
      <c r="A204" s="36">
        <v>32280</v>
      </c>
      <c r="B204" s="36">
        <v>2690</v>
      </c>
      <c r="C204" s="40">
        <v>842</v>
      </c>
      <c r="D204" s="40">
        <v>838</v>
      </c>
      <c r="E204" s="40">
        <v>835</v>
      </c>
      <c r="F204" s="40">
        <v>831</v>
      </c>
      <c r="G204" s="40">
        <v>828</v>
      </c>
      <c r="H204" s="40">
        <v>825</v>
      </c>
      <c r="I204" s="40">
        <v>821</v>
      </c>
      <c r="J204" s="40">
        <v>818</v>
      </c>
      <c r="K204" s="40">
        <v>815</v>
      </c>
      <c r="L204" s="40">
        <v>811</v>
      </c>
      <c r="M204" s="40">
        <v>807</v>
      </c>
      <c r="N204" s="40">
        <v>812</v>
      </c>
      <c r="O204" s="40">
        <v>816</v>
      </c>
    </row>
    <row r="205" spans="1:15" s="40" customFormat="1" ht="12.75">
      <c r="A205" s="36">
        <v>32400</v>
      </c>
      <c r="B205" s="36">
        <v>2700</v>
      </c>
      <c r="C205" s="40">
        <v>844</v>
      </c>
      <c r="D205" s="40">
        <v>840</v>
      </c>
      <c r="E205" s="40">
        <v>836</v>
      </c>
      <c r="F205" s="40">
        <v>833</v>
      </c>
      <c r="G205" s="40">
        <v>830</v>
      </c>
      <c r="H205" s="40">
        <v>827</v>
      </c>
      <c r="I205" s="40">
        <v>823</v>
      </c>
      <c r="J205" s="40">
        <v>820</v>
      </c>
      <c r="K205" s="40">
        <v>817</v>
      </c>
      <c r="L205" s="40">
        <v>813</v>
      </c>
      <c r="M205" s="40">
        <v>809</v>
      </c>
      <c r="N205" s="40">
        <v>814</v>
      </c>
      <c r="O205" s="40">
        <v>818</v>
      </c>
    </row>
    <row r="206" spans="1:15" s="40" customFormat="1" ht="12.75">
      <c r="A206" s="36">
        <v>32520</v>
      </c>
      <c r="B206" s="36">
        <v>2710</v>
      </c>
      <c r="C206" s="40">
        <v>846</v>
      </c>
      <c r="D206" s="40">
        <v>842</v>
      </c>
      <c r="E206" s="40">
        <v>839</v>
      </c>
      <c r="F206" s="40">
        <v>836</v>
      </c>
      <c r="G206" s="40">
        <v>832</v>
      </c>
      <c r="H206" s="40">
        <v>829</v>
      </c>
      <c r="I206" s="40">
        <v>825</v>
      </c>
      <c r="J206" s="40">
        <v>822</v>
      </c>
      <c r="K206" s="40">
        <v>819</v>
      </c>
      <c r="L206" s="40">
        <v>815</v>
      </c>
      <c r="M206" s="40">
        <v>811</v>
      </c>
      <c r="N206" s="40">
        <v>816</v>
      </c>
      <c r="O206" s="40">
        <v>820</v>
      </c>
    </row>
    <row r="207" spans="1:15" s="40" customFormat="1" ht="12.75">
      <c r="A207" s="36">
        <v>32640</v>
      </c>
      <c r="B207" s="36">
        <v>2720</v>
      </c>
      <c r="C207" s="40">
        <v>848</v>
      </c>
      <c r="D207" s="40">
        <v>844</v>
      </c>
      <c r="E207" s="40">
        <v>841</v>
      </c>
      <c r="F207" s="40">
        <v>838</v>
      </c>
      <c r="G207" s="40">
        <v>834</v>
      </c>
      <c r="H207" s="40">
        <v>831</v>
      </c>
      <c r="I207" s="40">
        <v>828</v>
      </c>
      <c r="J207" s="40">
        <v>824</v>
      </c>
      <c r="K207" s="40">
        <v>821</v>
      </c>
      <c r="L207" s="40">
        <v>817</v>
      </c>
      <c r="M207" s="40">
        <v>813</v>
      </c>
      <c r="N207" s="40">
        <v>818</v>
      </c>
      <c r="O207" s="40">
        <v>822</v>
      </c>
    </row>
    <row r="208" spans="1:15" s="40" customFormat="1" ht="12.75">
      <c r="A208" s="36">
        <v>32760</v>
      </c>
      <c r="B208" s="36">
        <v>2730</v>
      </c>
      <c r="C208" s="40">
        <v>851</v>
      </c>
      <c r="D208" s="40">
        <v>847</v>
      </c>
      <c r="E208" s="40">
        <v>843</v>
      </c>
      <c r="F208" s="40">
        <v>840</v>
      </c>
      <c r="G208" s="40">
        <v>836</v>
      </c>
      <c r="H208" s="40">
        <v>833</v>
      </c>
      <c r="I208" s="40">
        <v>830</v>
      </c>
      <c r="J208" s="40">
        <v>826</v>
      </c>
      <c r="K208" s="40">
        <v>823</v>
      </c>
      <c r="L208" s="40">
        <v>819</v>
      </c>
      <c r="M208" s="40">
        <v>815</v>
      </c>
      <c r="N208" s="40">
        <v>820</v>
      </c>
      <c r="O208" s="40">
        <v>824</v>
      </c>
    </row>
    <row r="209" spans="1:15" s="40" customFormat="1" ht="12.75">
      <c r="A209" s="36">
        <v>32880</v>
      </c>
      <c r="B209" s="36">
        <v>2740</v>
      </c>
      <c r="C209" s="40">
        <v>852</v>
      </c>
      <c r="D209" s="40">
        <v>849</v>
      </c>
      <c r="E209" s="40">
        <v>845</v>
      </c>
      <c r="F209" s="40">
        <v>842</v>
      </c>
      <c r="G209" s="40">
        <v>839</v>
      </c>
      <c r="H209" s="40">
        <v>835</v>
      </c>
      <c r="I209" s="40">
        <v>832</v>
      </c>
      <c r="J209" s="40">
        <v>828</v>
      </c>
      <c r="K209" s="40">
        <v>825</v>
      </c>
      <c r="L209" s="40">
        <v>821</v>
      </c>
      <c r="M209" s="40">
        <v>817</v>
      </c>
      <c r="N209" s="40">
        <v>822</v>
      </c>
      <c r="O209" s="40">
        <v>826</v>
      </c>
    </row>
    <row r="210" spans="1:15" s="40" customFormat="1" ht="12.75">
      <c r="A210" s="36">
        <v>33000</v>
      </c>
      <c r="B210" s="36">
        <v>2750</v>
      </c>
      <c r="C210" s="40">
        <v>855</v>
      </c>
      <c r="D210" s="40">
        <v>851</v>
      </c>
      <c r="E210" s="40">
        <v>847</v>
      </c>
      <c r="F210" s="40">
        <v>844</v>
      </c>
      <c r="G210" s="40">
        <v>841</v>
      </c>
      <c r="H210" s="40">
        <v>837</v>
      </c>
      <c r="I210" s="40">
        <v>834</v>
      </c>
      <c r="J210" s="40">
        <v>830</v>
      </c>
      <c r="K210" s="40">
        <v>827</v>
      </c>
      <c r="L210" s="40">
        <v>824</v>
      </c>
      <c r="M210" s="40">
        <v>819</v>
      </c>
      <c r="N210" s="40">
        <v>824</v>
      </c>
      <c r="O210" s="40">
        <v>828</v>
      </c>
    </row>
    <row r="211" spans="1:15" s="40" customFormat="1" ht="12.75">
      <c r="A211" s="36">
        <v>33120</v>
      </c>
      <c r="B211" s="36">
        <v>2760</v>
      </c>
      <c r="C211" s="40">
        <v>857</v>
      </c>
      <c r="D211" s="40">
        <v>853</v>
      </c>
      <c r="E211" s="40">
        <v>849</v>
      </c>
      <c r="F211" s="40">
        <v>846</v>
      </c>
      <c r="G211" s="40">
        <v>843</v>
      </c>
      <c r="H211" s="40">
        <v>839</v>
      </c>
      <c r="I211" s="40">
        <v>836</v>
      </c>
      <c r="J211" s="40">
        <v>832</v>
      </c>
      <c r="K211" s="40">
        <v>829</v>
      </c>
      <c r="L211" s="40">
        <v>825</v>
      </c>
      <c r="M211" s="40">
        <v>821</v>
      </c>
      <c r="N211" s="40">
        <v>826</v>
      </c>
      <c r="O211" s="40">
        <v>830</v>
      </c>
    </row>
    <row r="212" spans="1:15" s="40" customFormat="1" ht="12.75">
      <c r="A212" s="36">
        <v>33240</v>
      </c>
      <c r="B212" s="36">
        <v>2770</v>
      </c>
      <c r="C212" s="40">
        <v>859</v>
      </c>
      <c r="D212" s="40">
        <v>855</v>
      </c>
      <c r="E212" s="40">
        <v>851</v>
      </c>
      <c r="F212" s="40">
        <v>848</v>
      </c>
      <c r="G212" s="40">
        <v>845</v>
      </c>
      <c r="H212" s="40">
        <v>841</v>
      </c>
      <c r="I212" s="40">
        <v>838</v>
      </c>
      <c r="J212" s="40">
        <v>834</v>
      </c>
      <c r="K212" s="40">
        <v>831</v>
      </c>
      <c r="L212" s="40">
        <v>828</v>
      </c>
      <c r="M212" s="40">
        <v>824</v>
      </c>
      <c r="N212" s="40">
        <v>828</v>
      </c>
      <c r="O212" s="40">
        <v>832</v>
      </c>
    </row>
    <row r="213" spans="1:15" s="40" customFormat="1" ht="12.75">
      <c r="A213" s="36">
        <v>33360</v>
      </c>
      <c r="B213" s="36">
        <v>2780</v>
      </c>
      <c r="C213" s="40">
        <v>861</v>
      </c>
      <c r="D213" s="40">
        <v>857</v>
      </c>
      <c r="E213" s="40">
        <v>854</v>
      </c>
      <c r="F213" s="40">
        <v>850</v>
      </c>
      <c r="G213" s="40">
        <v>847</v>
      </c>
      <c r="H213" s="40">
        <v>843</v>
      </c>
      <c r="I213" s="40">
        <v>840</v>
      </c>
      <c r="J213" s="40">
        <v>836</v>
      </c>
      <c r="K213" s="40">
        <v>833</v>
      </c>
      <c r="L213" s="40">
        <v>830</v>
      </c>
      <c r="M213" s="40">
        <v>825</v>
      </c>
      <c r="N213" s="40">
        <v>830</v>
      </c>
      <c r="O213" s="40">
        <v>834</v>
      </c>
    </row>
    <row r="214" spans="1:15" s="40" customFormat="1" ht="12.75">
      <c r="A214" s="36">
        <v>33480</v>
      </c>
      <c r="B214" s="36">
        <v>2790</v>
      </c>
      <c r="C214" s="40">
        <v>863</v>
      </c>
      <c r="D214" s="40">
        <v>859</v>
      </c>
      <c r="E214" s="40">
        <v>856</v>
      </c>
      <c r="F214" s="40">
        <v>852</v>
      </c>
      <c r="G214" s="40">
        <v>849</v>
      </c>
      <c r="H214" s="40">
        <v>845</v>
      </c>
      <c r="I214" s="40">
        <v>842</v>
      </c>
      <c r="J214" s="40">
        <v>838</v>
      </c>
      <c r="K214" s="40">
        <v>835</v>
      </c>
      <c r="L214" s="40">
        <v>831</v>
      </c>
      <c r="M214" s="40">
        <v>827</v>
      </c>
      <c r="N214" s="40">
        <v>832</v>
      </c>
      <c r="O214" s="40">
        <v>836</v>
      </c>
    </row>
    <row r="215" spans="1:15" s="40" customFormat="1" ht="12.75">
      <c r="A215" s="36">
        <v>33600</v>
      </c>
      <c r="B215" s="36">
        <v>2800</v>
      </c>
      <c r="C215" s="40">
        <v>865</v>
      </c>
      <c r="D215" s="40">
        <v>862</v>
      </c>
      <c r="E215" s="40">
        <v>858</v>
      </c>
      <c r="F215" s="40">
        <v>855</v>
      </c>
      <c r="G215" s="40">
        <v>851</v>
      </c>
      <c r="H215" s="40">
        <v>848</v>
      </c>
      <c r="I215" s="40">
        <v>844</v>
      </c>
      <c r="J215" s="40">
        <v>841</v>
      </c>
      <c r="K215" s="40">
        <v>837</v>
      </c>
      <c r="L215" s="40">
        <v>834</v>
      </c>
      <c r="M215" s="40">
        <v>830</v>
      </c>
      <c r="N215" s="40">
        <v>834</v>
      </c>
      <c r="O215" s="40">
        <v>838</v>
      </c>
    </row>
    <row r="216" spans="1:15" s="40" customFormat="1" ht="12.75">
      <c r="A216" s="36">
        <v>33720</v>
      </c>
      <c r="B216" s="36">
        <v>2810</v>
      </c>
      <c r="C216" s="40">
        <v>868</v>
      </c>
      <c r="D216" s="40">
        <v>864</v>
      </c>
      <c r="E216" s="40">
        <v>860</v>
      </c>
      <c r="F216" s="40">
        <v>857</v>
      </c>
      <c r="G216" s="40">
        <v>853</v>
      </c>
      <c r="H216" s="40">
        <v>850</v>
      </c>
      <c r="I216" s="40">
        <v>846</v>
      </c>
      <c r="J216" s="40">
        <v>843</v>
      </c>
      <c r="K216" s="40">
        <v>839</v>
      </c>
      <c r="L216" s="40">
        <v>836</v>
      </c>
      <c r="M216" s="40">
        <v>831</v>
      </c>
      <c r="N216" s="40">
        <v>836</v>
      </c>
      <c r="O216" s="40">
        <v>840</v>
      </c>
    </row>
    <row r="217" spans="1:15" s="40" customFormat="1" ht="12.75">
      <c r="A217" s="36">
        <v>33840</v>
      </c>
      <c r="B217" s="36">
        <v>2820</v>
      </c>
      <c r="C217" s="40">
        <v>870</v>
      </c>
      <c r="D217" s="40">
        <v>866</v>
      </c>
      <c r="E217" s="40">
        <v>862</v>
      </c>
      <c r="F217" s="40">
        <v>859</v>
      </c>
      <c r="G217" s="40">
        <v>855</v>
      </c>
      <c r="H217" s="40">
        <v>852</v>
      </c>
      <c r="I217" s="40">
        <v>848</v>
      </c>
      <c r="J217" s="40">
        <v>845</v>
      </c>
      <c r="K217" s="40">
        <v>841</v>
      </c>
      <c r="L217" s="40">
        <v>838</v>
      </c>
      <c r="M217" s="40">
        <v>833</v>
      </c>
      <c r="N217" s="40">
        <v>838</v>
      </c>
      <c r="O217" s="40">
        <v>842</v>
      </c>
    </row>
    <row r="218" spans="1:15" s="40" customFormat="1" ht="12.75">
      <c r="A218" s="36">
        <v>33960</v>
      </c>
      <c r="B218" s="36">
        <v>2830</v>
      </c>
      <c r="C218" s="40">
        <v>872</v>
      </c>
      <c r="D218" s="40">
        <v>868</v>
      </c>
      <c r="E218" s="40">
        <v>864</v>
      </c>
      <c r="F218" s="40">
        <v>861</v>
      </c>
      <c r="G218" s="40">
        <v>858</v>
      </c>
      <c r="H218" s="40">
        <v>854</v>
      </c>
      <c r="I218" s="40">
        <v>850</v>
      </c>
      <c r="J218" s="40">
        <v>847</v>
      </c>
      <c r="K218" s="40">
        <v>843</v>
      </c>
      <c r="L218" s="40">
        <v>840</v>
      </c>
      <c r="M218" s="40">
        <v>836</v>
      </c>
      <c r="N218" s="40">
        <v>840</v>
      </c>
      <c r="O218" s="40">
        <v>844</v>
      </c>
    </row>
    <row r="219" spans="1:15" s="40" customFormat="1" ht="12.75">
      <c r="A219" s="36">
        <v>34080</v>
      </c>
      <c r="B219" s="36">
        <v>2840</v>
      </c>
      <c r="C219" s="40">
        <v>874</v>
      </c>
      <c r="D219" s="40">
        <v>870</v>
      </c>
      <c r="E219" s="40">
        <v>866</v>
      </c>
      <c r="F219" s="40">
        <v>863</v>
      </c>
      <c r="G219" s="40">
        <v>859</v>
      </c>
      <c r="H219" s="40">
        <v>856</v>
      </c>
      <c r="I219" s="40">
        <v>852</v>
      </c>
      <c r="J219" s="40">
        <v>849</v>
      </c>
      <c r="K219" s="40">
        <v>845</v>
      </c>
      <c r="L219" s="40">
        <v>842</v>
      </c>
      <c r="M219" s="40">
        <v>837</v>
      </c>
      <c r="N219" s="40">
        <v>842</v>
      </c>
      <c r="O219" s="40">
        <v>846</v>
      </c>
    </row>
    <row r="220" spans="1:15" s="40" customFormat="1" ht="12.75">
      <c r="A220" s="36">
        <v>34200</v>
      </c>
      <c r="B220" s="36">
        <v>2850</v>
      </c>
      <c r="C220" s="40">
        <v>876</v>
      </c>
      <c r="D220" s="40">
        <v>872</v>
      </c>
      <c r="E220" s="40">
        <v>868</v>
      </c>
      <c r="F220" s="40">
        <v>865</v>
      </c>
      <c r="G220" s="40">
        <v>862</v>
      </c>
      <c r="H220" s="40">
        <v>858</v>
      </c>
      <c r="I220" s="40">
        <v>854</v>
      </c>
      <c r="J220" s="40">
        <v>851</v>
      </c>
      <c r="K220" s="40">
        <v>847</v>
      </c>
      <c r="L220" s="40">
        <v>844</v>
      </c>
      <c r="M220" s="40">
        <v>840</v>
      </c>
      <c r="N220" s="40">
        <v>844</v>
      </c>
      <c r="O220" s="40">
        <v>848</v>
      </c>
    </row>
    <row r="221" spans="1:15" s="40" customFormat="1" ht="12.75">
      <c r="A221" s="36">
        <v>34320</v>
      </c>
      <c r="B221" s="36">
        <v>2860</v>
      </c>
      <c r="C221" s="40">
        <v>878</v>
      </c>
      <c r="D221" s="40">
        <v>874</v>
      </c>
      <c r="E221" s="40">
        <v>871</v>
      </c>
      <c r="F221" s="40">
        <v>867</v>
      </c>
      <c r="G221" s="40">
        <v>864</v>
      </c>
      <c r="H221" s="40">
        <v>860</v>
      </c>
      <c r="I221" s="40">
        <v>857</v>
      </c>
      <c r="J221" s="40">
        <v>853</v>
      </c>
      <c r="K221" s="40">
        <v>849</v>
      </c>
      <c r="L221" s="40">
        <v>846</v>
      </c>
      <c r="M221" s="40">
        <v>842</v>
      </c>
      <c r="N221" s="40">
        <v>846</v>
      </c>
      <c r="O221" s="40">
        <v>851</v>
      </c>
    </row>
    <row r="222" spans="1:15" s="40" customFormat="1" ht="12.75">
      <c r="A222" s="36">
        <v>34440</v>
      </c>
      <c r="B222" s="36">
        <v>2870</v>
      </c>
      <c r="C222" s="40">
        <v>880</v>
      </c>
      <c r="D222" s="40">
        <v>877</v>
      </c>
      <c r="E222" s="40">
        <v>873</v>
      </c>
      <c r="F222" s="40">
        <v>869</v>
      </c>
      <c r="G222" s="40">
        <v>866</v>
      </c>
      <c r="H222" s="40">
        <v>862</v>
      </c>
      <c r="I222" s="40">
        <v>858</v>
      </c>
      <c r="J222" s="40">
        <v>855</v>
      </c>
      <c r="K222" s="40">
        <v>851</v>
      </c>
      <c r="L222" s="40">
        <v>848</v>
      </c>
      <c r="M222" s="40">
        <v>843</v>
      </c>
      <c r="N222" s="40">
        <v>848</v>
      </c>
      <c r="O222" s="40">
        <v>853</v>
      </c>
    </row>
    <row r="223" spans="1:15" s="40" customFormat="1" ht="12.75">
      <c r="A223" s="36">
        <v>34560</v>
      </c>
      <c r="B223" s="36">
        <v>2880</v>
      </c>
      <c r="C223" s="40">
        <v>883</v>
      </c>
      <c r="D223" s="40">
        <v>879</v>
      </c>
      <c r="E223" s="40">
        <v>875</v>
      </c>
      <c r="F223" s="40">
        <v>871</v>
      </c>
      <c r="G223" s="40">
        <v>868</v>
      </c>
      <c r="H223" s="40">
        <v>864</v>
      </c>
      <c r="I223" s="40">
        <v>861</v>
      </c>
      <c r="J223" s="40">
        <v>857</v>
      </c>
      <c r="K223" s="40">
        <v>853</v>
      </c>
      <c r="L223" s="40">
        <v>850</v>
      </c>
      <c r="M223" s="40">
        <v>846</v>
      </c>
      <c r="N223" s="40">
        <v>850</v>
      </c>
      <c r="O223" s="40">
        <v>855</v>
      </c>
    </row>
    <row r="224" spans="1:15" s="40" customFormat="1" ht="12.75">
      <c r="A224" s="36">
        <v>34680</v>
      </c>
      <c r="B224" s="36">
        <v>2890</v>
      </c>
      <c r="C224" s="40">
        <v>885</v>
      </c>
      <c r="D224" s="40">
        <v>881</v>
      </c>
      <c r="E224" s="40">
        <v>877</v>
      </c>
      <c r="F224" s="40">
        <v>873</v>
      </c>
      <c r="G224" s="40">
        <v>870</v>
      </c>
      <c r="H224" s="40">
        <v>866</v>
      </c>
      <c r="I224" s="40">
        <v>863</v>
      </c>
      <c r="J224" s="40">
        <v>859</v>
      </c>
      <c r="K224" s="40">
        <v>856</v>
      </c>
      <c r="L224" s="40">
        <v>852</v>
      </c>
      <c r="M224" s="40">
        <v>848</v>
      </c>
      <c r="N224" s="40">
        <v>852</v>
      </c>
      <c r="O224" s="40">
        <v>857</v>
      </c>
    </row>
    <row r="225" spans="1:15" s="40" customFormat="1" ht="12.75">
      <c r="A225" s="36">
        <v>34800</v>
      </c>
      <c r="B225" s="36">
        <v>2900</v>
      </c>
      <c r="C225" s="40">
        <v>887</v>
      </c>
      <c r="D225" s="40">
        <v>883</v>
      </c>
      <c r="E225" s="40">
        <v>879</v>
      </c>
      <c r="F225" s="40">
        <v>876</v>
      </c>
      <c r="G225" s="40">
        <v>872</v>
      </c>
      <c r="H225" s="40">
        <v>868</v>
      </c>
      <c r="I225" s="40">
        <v>865</v>
      </c>
      <c r="J225" s="40">
        <v>861</v>
      </c>
      <c r="K225" s="40">
        <v>858</v>
      </c>
      <c r="L225" s="40">
        <v>854</v>
      </c>
      <c r="M225" s="40">
        <v>850</v>
      </c>
      <c r="N225" s="40">
        <v>854</v>
      </c>
      <c r="O225" s="40">
        <v>858</v>
      </c>
    </row>
    <row r="226" spans="1:15" s="40" customFormat="1" ht="12.75">
      <c r="A226" s="36">
        <v>34920</v>
      </c>
      <c r="B226" s="36">
        <v>2910</v>
      </c>
      <c r="C226" s="40">
        <v>889</v>
      </c>
      <c r="D226" s="40">
        <v>885</v>
      </c>
      <c r="E226" s="40">
        <v>881</v>
      </c>
      <c r="F226" s="40">
        <v>878</v>
      </c>
      <c r="G226" s="40">
        <v>874</v>
      </c>
      <c r="H226" s="40">
        <v>871</v>
      </c>
      <c r="I226" s="40">
        <v>867</v>
      </c>
      <c r="J226" s="40">
        <v>863</v>
      </c>
      <c r="K226" s="40">
        <v>860</v>
      </c>
      <c r="L226" s="40">
        <v>856</v>
      </c>
      <c r="M226" s="40">
        <v>852</v>
      </c>
      <c r="N226" s="40">
        <v>856</v>
      </c>
      <c r="O226" s="40">
        <v>861</v>
      </c>
    </row>
    <row r="227" spans="1:15" s="40" customFormat="1" ht="12.75">
      <c r="A227" s="36">
        <v>35040</v>
      </c>
      <c r="B227" s="36">
        <v>2920</v>
      </c>
      <c r="C227" s="40">
        <v>891</v>
      </c>
      <c r="D227" s="40">
        <v>887</v>
      </c>
      <c r="E227" s="40">
        <v>883</v>
      </c>
      <c r="F227" s="40">
        <v>880</v>
      </c>
      <c r="G227" s="40">
        <v>876</v>
      </c>
      <c r="H227" s="40">
        <v>873</v>
      </c>
      <c r="I227" s="40">
        <v>869</v>
      </c>
      <c r="J227" s="40">
        <v>865</v>
      </c>
      <c r="K227" s="40">
        <v>862</v>
      </c>
      <c r="L227" s="40">
        <v>858</v>
      </c>
      <c r="M227" s="40">
        <v>854</v>
      </c>
      <c r="N227" s="40">
        <v>858</v>
      </c>
      <c r="O227" s="40">
        <v>863</v>
      </c>
    </row>
    <row r="228" spans="1:15" s="40" customFormat="1" ht="12.75">
      <c r="A228" s="36">
        <v>35160</v>
      </c>
      <c r="B228" s="36">
        <v>2930</v>
      </c>
      <c r="C228" s="40">
        <v>893</v>
      </c>
      <c r="D228" s="40">
        <v>889</v>
      </c>
      <c r="E228" s="40">
        <v>885</v>
      </c>
      <c r="F228" s="40">
        <v>882</v>
      </c>
      <c r="G228" s="40">
        <v>878</v>
      </c>
      <c r="H228" s="40">
        <v>875</v>
      </c>
      <c r="I228" s="40">
        <v>871</v>
      </c>
      <c r="J228" s="40">
        <v>867</v>
      </c>
      <c r="K228" s="40">
        <v>864</v>
      </c>
      <c r="L228" s="40">
        <v>860</v>
      </c>
      <c r="M228" s="40">
        <v>856</v>
      </c>
      <c r="N228" s="40">
        <v>860</v>
      </c>
      <c r="O228" s="40">
        <v>865</v>
      </c>
    </row>
    <row r="229" spans="1:15" s="40" customFormat="1" ht="12.75">
      <c r="A229" s="36">
        <v>35280</v>
      </c>
      <c r="B229" s="36">
        <v>2940</v>
      </c>
      <c r="C229" s="40">
        <v>895</v>
      </c>
      <c r="D229" s="40">
        <v>892</v>
      </c>
      <c r="E229" s="40">
        <v>887</v>
      </c>
      <c r="F229" s="40">
        <v>884</v>
      </c>
      <c r="G229" s="40">
        <v>880</v>
      </c>
      <c r="H229" s="40">
        <v>877</v>
      </c>
      <c r="I229" s="40">
        <v>873</v>
      </c>
      <c r="J229" s="40">
        <v>869</v>
      </c>
      <c r="K229" s="40">
        <v>866</v>
      </c>
      <c r="L229" s="40">
        <v>862</v>
      </c>
      <c r="M229" s="40">
        <v>858</v>
      </c>
      <c r="N229" s="40">
        <v>863</v>
      </c>
      <c r="O229" s="40">
        <v>867</v>
      </c>
    </row>
    <row r="230" spans="1:15" s="40" customFormat="1" ht="12.75">
      <c r="A230" s="36">
        <v>35400</v>
      </c>
      <c r="B230" s="36">
        <v>2950</v>
      </c>
      <c r="C230" s="40">
        <v>898</v>
      </c>
      <c r="D230" s="40">
        <v>893</v>
      </c>
      <c r="E230" s="40">
        <v>890</v>
      </c>
      <c r="F230" s="40">
        <v>886</v>
      </c>
      <c r="G230" s="40">
        <v>883</v>
      </c>
      <c r="H230" s="40">
        <v>879</v>
      </c>
      <c r="I230" s="40">
        <v>875</v>
      </c>
      <c r="J230" s="40">
        <v>871</v>
      </c>
      <c r="K230" s="40">
        <v>868</v>
      </c>
      <c r="L230" s="40">
        <v>864</v>
      </c>
      <c r="M230" s="40">
        <v>860</v>
      </c>
      <c r="N230" s="40">
        <v>865</v>
      </c>
      <c r="O230" s="40">
        <v>869</v>
      </c>
    </row>
    <row r="231" spans="1:15" s="40" customFormat="1" ht="12.75">
      <c r="A231" s="36">
        <v>35520</v>
      </c>
      <c r="B231" s="36">
        <v>2960</v>
      </c>
      <c r="C231" s="40">
        <v>900</v>
      </c>
      <c r="D231" s="40">
        <v>896</v>
      </c>
      <c r="E231" s="40">
        <v>892</v>
      </c>
      <c r="F231" s="40">
        <v>888</v>
      </c>
      <c r="G231" s="40">
        <v>885</v>
      </c>
      <c r="H231" s="40">
        <v>881</v>
      </c>
      <c r="I231" s="40">
        <v>877</v>
      </c>
      <c r="J231" s="40">
        <v>873</v>
      </c>
      <c r="K231" s="40">
        <v>870</v>
      </c>
      <c r="L231" s="40">
        <v>866</v>
      </c>
      <c r="M231" s="40">
        <v>862</v>
      </c>
      <c r="N231" s="40">
        <v>866</v>
      </c>
      <c r="O231" s="40">
        <v>871</v>
      </c>
    </row>
    <row r="232" spans="1:15" s="40" customFormat="1" ht="12.75">
      <c r="A232" s="36">
        <v>35640</v>
      </c>
      <c r="B232" s="36">
        <v>2970</v>
      </c>
      <c r="C232" s="40">
        <v>902</v>
      </c>
      <c r="D232" s="40">
        <v>898</v>
      </c>
      <c r="E232" s="40">
        <v>894</v>
      </c>
      <c r="F232" s="40">
        <v>890</v>
      </c>
      <c r="G232" s="40">
        <v>887</v>
      </c>
      <c r="H232" s="40">
        <v>883</v>
      </c>
      <c r="I232" s="40">
        <v>879</v>
      </c>
      <c r="J232" s="40">
        <v>876</v>
      </c>
      <c r="K232" s="40">
        <v>872</v>
      </c>
      <c r="L232" s="40">
        <v>868</v>
      </c>
      <c r="M232" s="40">
        <v>864</v>
      </c>
      <c r="N232" s="40">
        <v>869</v>
      </c>
      <c r="O232" s="40">
        <v>873</v>
      </c>
    </row>
    <row r="233" spans="1:15" s="40" customFormat="1" ht="12.75">
      <c r="A233" s="36">
        <v>35760</v>
      </c>
      <c r="B233" s="36">
        <v>2980</v>
      </c>
      <c r="C233" s="40">
        <v>904</v>
      </c>
      <c r="D233" s="40">
        <v>900</v>
      </c>
      <c r="E233" s="40">
        <v>896</v>
      </c>
      <c r="F233" s="40">
        <v>893</v>
      </c>
      <c r="G233" s="40">
        <v>889</v>
      </c>
      <c r="H233" s="40">
        <v>885</v>
      </c>
      <c r="I233" s="40">
        <v>881</v>
      </c>
      <c r="J233" s="40">
        <v>878</v>
      </c>
      <c r="K233" s="40">
        <v>874</v>
      </c>
      <c r="L233" s="40">
        <v>870</v>
      </c>
      <c r="M233" s="40">
        <v>866</v>
      </c>
      <c r="N233" s="40">
        <v>871</v>
      </c>
      <c r="O233" s="40">
        <v>875</v>
      </c>
    </row>
    <row r="234" spans="1:15" s="40" customFormat="1" ht="12.75">
      <c r="A234" s="36">
        <v>35880</v>
      </c>
      <c r="B234" s="36">
        <v>2990</v>
      </c>
      <c r="C234" s="40">
        <v>906</v>
      </c>
      <c r="D234" s="40">
        <v>902</v>
      </c>
      <c r="E234" s="40">
        <v>898</v>
      </c>
      <c r="F234" s="40">
        <v>895</v>
      </c>
      <c r="G234" s="40">
        <v>891</v>
      </c>
      <c r="H234" s="40">
        <v>887</v>
      </c>
      <c r="I234" s="40">
        <v>883</v>
      </c>
      <c r="J234" s="40">
        <v>880</v>
      </c>
      <c r="K234" s="40">
        <v>876</v>
      </c>
      <c r="L234" s="40">
        <v>872</v>
      </c>
      <c r="M234" s="40">
        <v>868</v>
      </c>
      <c r="N234" s="40">
        <v>873</v>
      </c>
      <c r="O234" s="40">
        <v>877</v>
      </c>
    </row>
    <row r="235" spans="1:15" s="40" customFormat="1" ht="12.75">
      <c r="A235" s="36">
        <v>36000</v>
      </c>
      <c r="B235" s="36">
        <v>3000</v>
      </c>
      <c r="C235" s="40">
        <v>908</v>
      </c>
      <c r="D235" s="40">
        <v>904</v>
      </c>
      <c r="E235" s="40">
        <v>900</v>
      </c>
      <c r="F235" s="40">
        <v>897</v>
      </c>
      <c r="G235" s="40">
        <v>893</v>
      </c>
      <c r="H235" s="40">
        <v>889</v>
      </c>
      <c r="I235" s="40">
        <v>885</v>
      </c>
      <c r="J235" s="40">
        <v>882</v>
      </c>
      <c r="K235" s="40">
        <v>878</v>
      </c>
      <c r="L235" s="40">
        <v>874</v>
      </c>
      <c r="M235" s="40">
        <v>870</v>
      </c>
      <c r="N235" s="40">
        <v>875</v>
      </c>
      <c r="O235" s="40">
        <v>879</v>
      </c>
    </row>
    <row r="236" spans="1:15" s="40" customFormat="1" ht="12.75">
      <c r="A236" s="36">
        <v>36120</v>
      </c>
      <c r="B236" s="36">
        <v>3010</v>
      </c>
      <c r="C236" s="40">
        <v>911</v>
      </c>
      <c r="D236" s="40">
        <v>906</v>
      </c>
      <c r="E236" s="40">
        <v>902</v>
      </c>
      <c r="F236" s="40">
        <v>899</v>
      </c>
      <c r="G236" s="40">
        <v>895</v>
      </c>
      <c r="H236" s="40">
        <v>891</v>
      </c>
      <c r="I236" s="40">
        <v>887</v>
      </c>
      <c r="J236" s="40">
        <v>884</v>
      </c>
      <c r="K236" s="40">
        <v>880</v>
      </c>
      <c r="L236" s="40">
        <v>876</v>
      </c>
      <c r="M236" s="40">
        <v>872</v>
      </c>
      <c r="N236" s="40">
        <v>877</v>
      </c>
      <c r="O236" s="40">
        <v>881</v>
      </c>
    </row>
    <row r="237" spans="1:15" s="40" customFormat="1" ht="12.75">
      <c r="A237" s="36">
        <v>36240</v>
      </c>
      <c r="B237" s="36">
        <v>3020</v>
      </c>
      <c r="C237" s="40">
        <v>912</v>
      </c>
      <c r="D237" s="40">
        <v>908</v>
      </c>
      <c r="E237" s="40">
        <v>904</v>
      </c>
      <c r="F237" s="40">
        <v>901</v>
      </c>
      <c r="G237" s="40">
        <v>897</v>
      </c>
      <c r="H237" s="40">
        <v>893</v>
      </c>
      <c r="I237" s="40">
        <v>890</v>
      </c>
      <c r="J237" s="40">
        <v>886</v>
      </c>
      <c r="K237" s="40">
        <v>882</v>
      </c>
      <c r="L237" s="40">
        <v>878</v>
      </c>
      <c r="M237" s="40">
        <v>874</v>
      </c>
      <c r="N237" s="40">
        <v>879</v>
      </c>
      <c r="O237" s="40">
        <v>883</v>
      </c>
    </row>
    <row r="238" spans="1:15" s="40" customFormat="1" ht="12.75">
      <c r="A238" s="36">
        <v>36360</v>
      </c>
      <c r="B238" s="36">
        <v>3030</v>
      </c>
      <c r="C238" s="40">
        <v>915</v>
      </c>
      <c r="D238" s="40">
        <v>911</v>
      </c>
      <c r="E238" s="40">
        <v>906</v>
      </c>
      <c r="F238" s="40">
        <v>903</v>
      </c>
      <c r="G238" s="40">
        <v>899</v>
      </c>
      <c r="H238" s="40">
        <v>896</v>
      </c>
      <c r="I238" s="40">
        <v>892</v>
      </c>
      <c r="J238" s="40">
        <v>888</v>
      </c>
      <c r="K238" s="40">
        <v>884</v>
      </c>
      <c r="L238" s="40">
        <v>880</v>
      </c>
      <c r="M238" s="40">
        <v>876</v>
      </c>
      <c r="N238" s="40">
        <v>881</v>
      </c>
      <c r="O238" s="40">
        <v>885</v>
      </c>
    </row>
    <row r="239" spans="1:15" s="40" customFormat="1" ht="12.75">
      <c r="A239" s="36">
        <v>36480</v>
      </c>
      <c r="B239" s="36">
        <v>3040</v>
      </c>
      <c r="C239" s="40">
        <v>917</v>
      </c>
      <c r="D239" s="40">
        <v>913</v>
      </c>
      <c r="E239" s="40">
        <v>909</v>
      </c>
      <c r="F239" s="40">
        <v>905</v>
      </c>
      <c r="G239" s="40">
        <v>901</v>
      </c>
      <c r="H239" s="40">
        <v>898</v>
      </c>
      <c r="I239" s="40">
        <v>894</v>
      </c>
      <c r="J239" s="40">
        <v>890</v>
      </c>
      <c r="K239" s="40">
        <v>886</v>
      </c>
      <c r="L239" s="40">
        <v>882</v>
      </c>
      <c r="M239" s="40">
        <v>878</v>
      </c>
      <c r="N239" s="40">
        <v>883</v>
      </c>
      <c r="O239" s="40">
        <v>887</v>
      </c>
    </row>
    <row r="240" spans="1:15" s="40" customFormat="1" ht="12.75">
      <c r="A240" s="36">
        <v>36600</v>
      </c>
      <c r="B240" s="36">
        <v>3050</v>
      </c>
      <c r="C240" s="40">
        <v>919</v>
      </c>
      <c r="D240" s="40">
        <v>915</v>
      </c>
      <c r="E240" s="40">
        <v>911</v>
      </c>
      <c r="F240" s="40">
        <v>907</v>
      </c>
      <c r="G240" s="40">
        <v>904</v>
      </c>
      <c r="H240" s="40">
        <v>900</v>
      </c>
      <c r="I240" s="40">
        <v>896</v>
      </c>
      <c r="J240" s="40">
        <v>892</v>
      </c>
      <c r="K240" s="40">
        <v>888</v>
      </c>
      <c r="L240" s="40">
        <v>884</v>
      </c>
      <c r="M240" s="40">
        <v>880</v>
      </c>
      <c r="N240" s="40">
        <v>885</v>
      </c>
      <c r="O240" s="40">
        <v>889</v>
      </c>
    </row>
    <row r="241" spans="1:15" s="40" customFormat="1" ht="12.75">
      <c r="A241" s="36">
        <v>36720</v>
      </c>
      <c r="B241" s="36">
        <v>3060</v>
      </c>
      <c r="C241" s="40">
        <v>921</v>
      </c>
      <c r="D241" s="40">
        <v>917</v>
      </c>
      <c r="E241" s="40">
        <v>913</v>
      </c>
      <c r="F241" s="40">
        <v>909</v>
      </c>
      <c r="G241" s="40">
        <v>906</v>
      </c>
      <c r="H241" s="40">
        <v>902</v>
      </c>
      <c r="I241" s="40">
        <v>898</v>
      </c>
      <c r="J241" s="40">
        <v>894</v>
      </c>
      <c r="K241" s="40">
        <v>890</v>
      </c>
      <c r="L241" s="40">
        <v>886</v>
      </c>
      <c r="M241" s="40">
        <v>882</v>
      </c>
      <c r="N241" s="40">
        <v>887</v>
      </c>
      <c r="O241" s="40">
        <v>891</v>
      </c>
    </row>
    <row r="242" spans="1:15" s="40" customFormat="1" ht="12.75">
      <c r="A242" s="36">
        <v>36840</v>
      </c>
      <c r="B242" s="36">
        <v>3070</v>
      </c>
      <c r="C242" s="40">
        <v>923</v>
      </c>
      <c r="D242" s="40">
        <v>919</v>
      </c>
      <c r="E242" s="40">
        <v>915</v>
      </c>
      <c r="F242" s="40">
        <v>912</v>
      </c>
      <c r="G242" s="40">
        <v>908</v>
      </c>
      <c r="H242" s="40">
        <v>904</v>
      </c>
      <c r="I242" s="40">
        <v>900</v>
      </c>
      <c r="J242" s="40">
        <v>896</v>
      </c>
      <c r="K242" s="40">
        <v>892</v>
      </c>
      <c r="L242" s="40">
        <v>888</v>
      </c>
      <c r="M242" s="40">
        <v>884</v>
      </c>
      <c r="N242" s="40">
        <v>889</v>
      </c>
      <c r="O242" s="40">
        <v>893</v>
      </c>
    </row>
    <row r="243" spans="1:15" s="40" customFormat="1" ht="12.75">
      <c r="A243" s="36">
        <v>36960</v>
      </c>
      <c r="B243" s="36">
        <v>3080</v>
      </c>
      <c r="C243" s="40">
        <v>926</v>
      </c>
      <c r="D243" s="40">
        <v>921</v>
      </c>
      <c r="E243" s="40">
        <v>917</v>
      </c>
      <c r="F243" s="40">
        <v>913</v>
      </c>
      <c r="G243" s="40">
        <v>910</v>
      </c>
      <c r="H243" s="40">
        <v>906</v>
      </c>
      <c r="I243" s="40">
        <v>902</v>
      </c>
      <c r="J243" s="40">
        <v>898</v>
      </c>
      <c r="K243" s="40">
        <v>894</v>
      </c>
      <c r="L243" s="40">
        <v>891</v>
      </c>
      <c r="M243" s="40">
        <v>886</v>
      </c>
      <c r="N243" s="40">
        <v>891</v>
      </c>
      <c r="O243" s="40">
        <v>895</v>
      </c>
    </row>
    <row r="244" spans="1:15" s="40" customFormat="1" ht="12.75">
      <c r="A244" s="36">
        <v>37080</v>
      </c>
      <c r="B244" s="36">
        <v>3090</v>
      </c>
      <c r="C244" s="40">
        <v>928</v>
      </c>
      <c r="D244" s="40">
        <v>923</v>
      </c>
      <c r="E244" s="40">
        <v>919</v>
      </c>
      <c r="F244" s="40">
        <v>916</v>
      </c>
      <c r="G244" s="40">
        <v>912</v>
      </c>
      <c r="H244" s="40">
        <v>908</v>
      </c>
      <c r="I244" s="40">
        <v>904</v>
      </c>
      <c r="J244" s="40">
        <v>900</v>
      </c>
      <c r="K244" s="40">
        <v>896</v>
      </c>
      <c r="L244" s="40">
        <v>893</v>
      </c>
      <c r="M244" s="40">
        <v>888</v>
      </c>
      <c r="N244" s="40">
        <v>893</v>
      </c>
      <c r="O244" s="40">
        <v>897</v>
      </c>
    </row>
    <row r="245" spans="1:15" s="40" customFormat="1" ht="12.75">
      <c r="A245" s="36">
        <v>37200</v>
      </c>
      <c r="B245" s="36">
        <v>3100</v>
      </c>
      <c r="C245" s="40">
        <v>930</v>
      </c>
      <c r="D245" s="40">
        <v>926</v>
      </c>
      <c r="E245" s="40">
        <v>921</v>
      </c>
      <c r="F245" s="40">
        <v>918</v>
      </c>
      <c r="G245" s="40">
        <v>914</v>
      </c>
      <c r="H245" s="40">
        <v>910</v>
      </c>
      <c r="I245" s="40">
        <v>906</v>
      </c>
      <c r="J245" s="40">
        <v>902</v>
      </c>
      <c r="K245" s="40">
        <v>899</v>
      </c>
      <c r="L245" s="40">
        <v>895</v>
      </c>
      <c r="M245" s="40">
        <v>890</v>
      </c>
      <c r="N245" s="40">
        <v>895</v>
      </c>
      <c r="O245" s="40">
        <v>899</v>
      </c>
    </row>
    <row r="246" spans="1:15" s="40" customFormat="1" ht="12.75">
      <c r="A246" s="36">
        <v>37320</v>
      </c>
      <c r="B246" s="36">
        <v>3110</v>
      </c>
      <c r="C246" s="40">
        <v>932</v>
      </c>
      <c r="D246" s="40">
        <v>928</v>
      </c>
      <c r="E246" s="40">
        <v>923</v>
      </c>
      <c r="F246" s="40">
        <v>920</v>
      </c>
      <c r="G246" s="40">
        <v>916</v>
      </c>
      <c r="H246" s="40">
        <v>912</v>
      </c>
      <c r="I246" s="40">
        <v>908</v>
      </c>
      <c r="J246" s="40">
        <v>904</v>
      </c>
      <c r="K246" s="40">
        <v>900</v>
      </c>
      <c r="L246" s="40">
        <v>897</v>
      </c>
      <c r="M246" s="40">
        <v>892</v>
      </c>
      <c r="N246" s="40">
        <v>897</v>
      </c>
      <c r="O246" s="40">
        <v>901</v>
      </c>
    </row>
    <row r="247" spans="1:15" s="40" customFormat="1" ht="12.75">
      <c r="A247" s="36">
        <v>37440</v>
      </c>
      <c r="B247" s="36">
        <v>3120</v>
      </c>
      <c r="C247" s="40">
        <v>934</v>
      </c>
      <c r="D247" s="40">
        <v>930</v>
      </c>
      <c r="E247" s="40">
        <v>926</v>
      </c>
      <c r="F247" s="40">
        <v>922</v>
      </c>
      <c r="G247" s="40">
        <v>918</v>
      </c>
      <c r="H247" s="40">
        <v>914</v>
      </c>
      <c r="I247" s="40">
        <v>910</v>
      </c>
      <c r="J247" s="40">
        <v>906</v>
      </c>
      <c r="K247" s="40">
        <v>903</v>
      </c>
      <c r="L247" s="40">
        <v>899</v>
      </c>
      <c r="M247" s="40">
        <v>894</v>
      </c>
      <c r="N247" s="40">
        <v>899</v>
      </c>
      <c r="O247" s="40">
        <v>903</v>
      </c>
    </row>
    <row r="248" spans="1:15" s="40" customFormat="1" ht="12.75">
      <c r="A248" s="36">
        <v>37560</v>
      </c>
      <c r="B248" s="36">
        <v>3130</v>
      </c>
      <c r="C248" s="40">
        <v>936</v>
      </c>
      <c r="D248" s="40">
        <v>932</v>
      </c>
      <c r="E248" s="40">
        <v>928</v>
      </c>
      <c r="F248" s="40">
        <v>924</v>
      </c>
      <c r="G248" s="40">
        <v>920</v>
      </c>
      <c r="H248" s="40">
        <v>916</v>
      </c>
      <c r="I248" s="40">
        <v>912</v>
      </c>
      <c r="J248" s="40">
        <v>908</v>
      </c>
      <c r="K248" s="40">
        <v>905</v>
      </c>
      <c r="L248" s="40">
        <v>901</v>
      </c>
      <c r="M248" s="40">
        <v>896</v>
      </c>
      <c r="N248" s="40">
        <v>901</v>
      </c>
      <c r="O248" s="40">
        <v>905</v>
      </c>
    </row>
    <row r="249" spans="1:15" s="40" customFormat="1" ht="12.75">
      <c r="A249" s="36">
        <v>37680</v>
      </c>
      <c r="B249" s="36">
        <v>3140</v>
      </c>
      <c r="C249" s="40">
        <v>938</v>
      </c>
      <c r="D249" s="40">
        <v>934</v>
      </c>
      <c r="E249" s="40">
        <v>930</v>
      </c>
      <c r="F249" s="40">
        <v>926</v>
      </c>
      <c r="G249" s="40">
        <v>922</v>
      </c>
      <c r="H249" s="40">
        <v>918</v>
      </c>
      <c r="I249" s="40">
        <v>914</v>
      </c>
      <c r="J249" s="40">
        <v>911</v>
      </c>
      <c r="K249" s="40">
        <v>907</v>
      </c>
      <c r="L249" s="40">
        <v>903</v>
      </c>
      <c r="M249" s="40">
        <v>898</v>
      </c>
      <c r="N249" s="40">
        <v>903</v>
      </c>
      <c r="O249" s="40">
        <v>907</v>
      </c>
    </row>
    <row r="250" spans="1:15" s="40" customFormat="1" ht="12.75">
      <c r="A250" s="36">
        <v>37800</v>
      </c>
      <c r="B250" s="36">
        <v>3150</v>
      </c>
      <c r="C250" s="40">
        <v>941</v>
      </c>
      <c r="D250" s="40">
        <v>936</v>
      </c>
      <c r="E250" s="40">
        <v>932</v>
      </c>
      <c r="F250" s="40">
        <v>928</v>
      </c>
      <c r="G250" s="40">
        <v>925</v>
      </c>
      <c r="H250" s="40">
        <v>920</v>
      </c>
      <c r="I250" s="40">
        <v>916</v>
      </c>
      <c r="J250" s="40">
        <v>912</v>
      </c>
      <c r="K250" s="40">
        <v>909</v>
      </c>
      <c r="L250" s="40">
        <v>905</v>
      </c>
      <c r="M250" s="40">
        <v>900</v>
      </c>
      <c r="N250" s="40">
        <v>905</v>
      </c>
      <c r="O250" s="40">
        <v>909</v>
      </c>
    </row>
    <row r="251" spans="1:15" s="40" customFormat="1" ht="12.75">
      <c r="A251" s="36">
        <v>37920</v>
      </c>
      <c r="B251" s="36">
        <v>3160</v>
      </c>
      <c r="C251" s="40">
        <v>943</v>
      </c>
      <c r="D251" s="40">
        <v>938</v>
      </c>
      <c r="E251" s="40">
        <v>934</v>
      </c>
      <c r="F251" s="40">
        <v>930</v>
      </c>
      <c r="G251" s="40">
        <v>927</v>
      </c>
      <c r="H251" s="40">
        <v>923</v>
      </c>
      <c r="I251" s="40">
        <v>919</v>
      </c>
      <c r="J251" s="40">
        <v>915</v>
      </c>
      <c r="K251" s="40">
        <v>911</v>
      </c>
      <c r="L251" s="40">
        <v>907</v>
      </c>
      <c r="M251" s="40">
        <v>902</v>
      </c>
      <c r="N251" s="40">
        <v>907</v>
      </c>
      <c r="O251" s="40">
        <v>911</v>
      </c>
    </row>
    <row r="252" spans="1:15" s="40" customFormat="1" ht="12.75">
      <c r="A252" s="36">
        <v>38040</v>
      </c>
      <c r="B252" s="36">
        <v>3170</v>
      </c>
      <c r="C252" s="40">
        <v>945</v>
      </c>
      <c r="D252" s="40">
        <v>941</v>
      </c>
      <c r="E252" s="40">
        <v>936</v>
      </c>
      <c r="F252" s="40">
        <v>933</v>
      </c>
      <c r="G252" s="40">
        <v>929</v>
      </c>
      <c r="H252" s="40">
        <v>925</v>
      </c>
      <c r="I252" s="40">
        <v>921</v>
      </c>
      <c r="J252" s="40">
        <v>917</v>
      </c>
      <c r="K252" s="40">
        <v>913</v>
      </c>
      <c r="L252" s="40">
        <v>909</v>
      </c>
      <c r="M252" s="40">
        <v>904</v>
      </c>
      <c r="N252" s="40">
        <v>909</v>
      </c>
      <c r="O252" s="40">
        <v>913</v>
      </c>
    </row>
    <row r="253" spans="1:15" s="40" customFormat="1" ht="12.75">
      <c r="A253" s="36">
        <v>38160</v>
      </c>
      <c r="B253" s="36">
        <v>3180</v>
      </c>
      <c r="C253" s="40">
        <v>947</v>
      </c>
      <c r="D253" s="40">
        <v>943</v>
      </c>
      <c r="E253" s="40">
        <v>938</v>
      </c>
      <c r="F253" s="40">
        <v>935</v>
      </c>
      <c r="G253" s="40">
        <v>931</v>
      </c>
      <c r="H253" s="40">
        <v>927</v>
      </c>
      <c r="I253" s="40">
        <v>923</v>
      </c>
      <c r="J253" s="40">
        <v>919</v>
      </c>
      <c r="K253" s="40">
        <v>915</v>
      </c>
      <c r="L253" s="40">
        <v>911</v>
      </c>
      <c r="M253" s="40">
        <v>906</v>
      </c>
      <c r="N253" s="40">
        <v>911</v>
      </c>
      <c r="O253" s="40">
        <v>915</v>
      </c>
    </row>
    <row r="254" spans="1:15" s="40" customFormat="1" ht="12.75">
      <c r="A254" s="36">
        <v>38280</v>
      </c>
      <c r="B254" s="36">
        <v>3190</v>
      </c>
      <c r="C254" s="40">
        <v>949</v>
      </c>
      <c r="D254" s="40">
        <v>945</v>
      </c>
      <c r="E254" s="40">
        <v>941</v>
      </c>
      <c r="F254" s="40">
        <v>937</v>
      </c>
      <c r="G254" s="40">
        <v>933</v>
      </c>
      <c r="H254" s="40">
        <v>929</v>
      </c>
      <c r="I254" s="40">
        <v>925</v>
      </c>
      <c r="J254" s="40">
        <v>921</v>
      </c>
      <c r="K254" s="40">
        <v>917</v>
      </c>
      <c r="L254" s="40">
        <v>913</v>
      </c>
      <c r="M254" s="40">
        <v>908</v>
      </c>
      <c r="N254" s="40">
        <v>913</v>
      </c>
      <c r="O254" s="40">
        <v>917</v>
      </c>
    </row>
    <row r="255" spans="1:15" s="40" customFormat="1" ht="12.75">
      <c r="A255" s="36">
        <v>38400</v>
      </c>
      <c r="B255" s="36">
        <v>3200</v>
      </c>
      <c r="C255" s="40">
        <v>951</v>
      </c>
      <c r="D255" s="40">
        <v>947</v>
      </c>
      <c r="E255" s="40">
        <v>942</v>
      </c>
      <c r="F255" s="40">
        <v>939</v>
      </c>
      <c r="G255" s="40">
        <v>935</v>
      </c>
      <c r="H255" s="40">
        <v>931</v>
      </c>
      <c r="I255" s="40">
        <v>927</v>
      </c>
      <c r="J255" s="40">
        <v>923</v>
      </c>
      <c r="K255" s="40">
        <v>919</v>
      </c>
      <c r="L255" s="40">
        <v>915</v>
      </c>
      <c r="M255" s="40">
        <v>910</v>
      </c>
      <c r="N255" s="40">
        <v>915</v>
      </c>
      <c r="O255" s="40">
        <v>919</v>
      </c>
    </row>
    <row r="256" spans="1:15" s="40" customFormat="1" ht="12.75">
      <c r="A256" s="36">
        <v>38520</v>
      </c>
      <c r="B256" s="36">
        <v>3210</v>
      </c>
      <c r="C256" s="40">
        <v>953</v>
      </c>
      <c r="D256" s="40">
        <v>949</v>
      </c>
      <c r="E256" s="40">
        <v>945</v>
      </c>
      <c r="F256" s="40">
        <v>941</v>
      </c>
      <c r="G256" s="40">
        <v>937</v>
      </c>
      <c r="H256" s="40">
        <v>933</v>
      </c>
      <c r="I256" s="40">
        <v>929</v>
      </c>
      <c r="J256" s="40">
        <v>925</v>
      </c>
      <c r="K256" s="40">
        <v>921</v>
      </c>
      <c r="L256" s="40">
        <v>917</v>
      </c>
      <c r="M256" s="40">
        <v>912</v>
      </c>
      <c r="N256" s="40">
        <v>917</v>
      </c>
      <c r="O256" s="40">
        <v>921</v>
      </c>
    </row>
    <row r="257" spans="1:15" s="40" customFormat="1" ht="12.75">
      <c r="A257" s="36">
        <v>38640</v>
      </c>
      <c r="B257" s="36">
        <v>3220</v>
      </c>
      <c r="C257" s="40">
        <v>955</v>
      </c>
      <c r="D257" s="40">
        <v>951</v>
      </c>
      <c r="E257" s="40">
        <v>947</v>
      </c>
      <c r="F257" s="40">
        <v>943</v>
      </c>
      <c r="G257" s="40">
        <v>939</v>
      </c>
      <c r="H257" s="40">
        <v>935</v>
      </c>
      <c r="I257" s="40">
        <v>931</v>
      </c>
      <c r="J257" s="40">
        <v>927</v>
      </c>
      <c r="K257" s="40">
        <v>923</v>
      </c>
      <c r="L257" s="40">
        <v>919</v>
      </c>
      <c r="M257" s="40">
        <v>914</v>
      </c>
      <c r="N257" s="40">
        <v>919</v>
      </c>
      <c r="O257" s="40">
        <v>924</v>
      </c>
    </row>
    <row r="258" spans="1:15" s="40" customFormat="1" ht="12.75">
      <c r="A258" s="36">
        <v>38760</v>
      </c>
      <c r="B258" s="36">
        <v>3230</v>
      </c>
      <c r="C258" s="40">
        <v>958</v>
      </c>
      <c r="D258" s="40">
        <v>953</v>
      </c>
      <c r="E258" s="40">
        <v>949</v>
      </c>
      <c r="F258" s="40">
        <v>945</v>
      </c>
      <c r="G258" s="40">
        <v>941</v>
      </c>
      <c r="H258" s="40">
        <v>937</v>
      </c>
      <c r="I258" s="40">
        <v>933</v>
      </c>
      <c r="J258" s="40">
        <v>929</v>
      </c>
      <c r="K258" s="40">
        <v>925</v>
      </c>
      <c r="L258" s="40">
        <v>921</v>
      </c>
      <c r="M258" s="40">
        <v>916</v>
      </c>
      <c r="N258" s="40">
        <v>921</v>
      </c>
      <c r="O258" s="40">
        <v>926</v>
      </c>
    </row>
    <row r="259" spans="1:15" s="40" customFormat="1" ht="12.75">
      <c r="A259" s="36">
        <v>38880</v>
      </c>
      <c r="B259" s="36">
        <v>3240</v>
      </c>
      <c r="C259" s="40">
        <v>960</v>
      </c>
      <c r="D259" s="40">
        <v>955</v>
      </c>
      <c r="E259" s="40">
        <v>951</v>
      </c>
      <c r="F259" s="40">
        <v>947</v>
      </c>
      <c r="G259" s="40">
        <v>943</v>
      </c>
      <c r="H259" s="40">
        <v>939</v>
      </c>
      <c r="I259" s="40">
        <v>935</v>
      </c>
      <c r="J259" s="40">
        <v>931</v>
      </c>
      <c r="K259" s="40">
        <v>927</v>
      </c>
      <c r="L259" s="40">
        <v>923</v>
      </c>
      <c r="M259" s="40">
        <v>918</v>
      </c>
      <c r="N259" s="40">
        <v>923</v>
      </c>
      <c r="O259" s="40">
        <v>928</v>
      </c>
    </row>
    <row r="260" spans="1:15" s="40" customFormat="1" ht="12.75">
      <c r="A260" s="36">
        <v>39000</v>
      </c>
      <c r="B260" s="36">
        <v>3250</v>
      </c>
      <c r="C260" s="40">
        <v>962</v>
      </c>
      <c r="D260" s="40">
        <v>958</v>
      </c>
      <c r="E260" s="40">
        <v>953</v>
      </c>
      <c r="F260" s="40">
        <v>949</v>
      </c>
      <c r="G260" s="40">
        <v>945</v>
      </c>
      <c r="H260" s="40">
        <v>941</v>
      </c>
      <c r="I260" s="40">
        <v>937</v>
      </c>
      <c r="J260" s="40">
        <v>933</v>
      </c>
      <c r="K260" s="40">
        <v>929</v>
      </c>
      <c r="L260" s="40">
        <v>925</v>
      </c>
      <c r="M260" s="40">
        <v>920</v>
      </c>
      <c r="N260" s="40">
        <v>925</v>
      </c>
      <c r="O260" s="40">
        <v>930</v>
      </c>
    </row>
    <row r="261" spans="1:15" s="40" customFormat="1" ht="12.75">
      <c r="A261" s="36">
        <v>39120</v>
      </c>
      <c r="B261" s="36">
        <v>3260</v>
      </c>
      <c r="C261" s="40">
        <v>964</v>
      </c>
      <c r="D261" s="40">
        <v>960</v>
      </c>
      <c r="E261" s="40">
        <v>955</v>
      </c>
      <c r="F261" s="40">
        <v>951</v>
      </c>
      <c r="G261" s="40">
        <v>947</v>
      </c>
      <c r="H261" s="40">
        <v>943</v>
      </c>
      <c r="I261" s="40">
        <v>939</v>
      </c>
      <c r="J261" s="40">
        <v>935</v>
      </c>
      <c r="K261" s="40">
        <v>931</v>
      </c>
      <c r="L261" s="40">
        <v>927</v>
      </c>
      <c r="M261" s="40">
        <v>922</v>
      </c>
      <c r="N261" s="40">
        <v>927</v>
      </c>
      <c r="O261" s="40">
        <v>931</v>
      </c>
    </row>
    <row r="262" spans="1:15" s="40" customFormat="1" ht="12.75">
      <c r="A262" s="36">
        <v>39240</v>
      </c>
      <c r="B262" s="36">
        <v>3270</v>
      </c>
      <c r="C262" s="40">
        <v>966</v>
      </c>
      <c r="D262" s="40">
        <v>962</v>
      </c>
      <c r="E262" s="40">
        <v>957</v>
      </c>
      <c r="F262" s="40">
        <v>954</v>
      </c>
      <c r="G262" s="40">
        <v>950</v>
      </c>
      <c r="H262" s="40">
        <v>946</v>
      </c>
      <c r="I262" s="40">
        <v>941</v>
      </c>
      <c r="J262" s="40">
        <v>937</v>
      </c>
      <c r="K262" s="40">
        <v>933</v>
      </c>
      <c r="L262" s="40">
        <v>929</v>
      </c>
      <c r="M262" s="40">
        <v>924</v>
      </c>
      <c r="N262" s="40">
        <v>929</v>
      </c>
      <c r="O262" s="40">
        <v>934</v>
      </c>
    </row>
    <row r="263" spans="1:15" s="40" customFormat="1" ht="12.75">
      <c r="A263" s="36">
        <v>39360</v>
      </c>
      <c r="B263" s="36">
        <v>3280</v>
      </c>
      <c r="C263" s="40">
        <v>969</v>
      </c>
      <c r="D263" s="40">
        <v>964</v>
      </c>
      <c r="E263" s="40">
        <v>960</v>
      </c>
      <c r="F263" s="40">
        <v>956</v>
      </c>
      <c r="G263" s="40">
        <v>952</v>
      </c>
      <c r="H263" s="40">
        <v>947</v>
      </c>
      <c r="I263" s="40">
        <v>943</v>
      </c>
      <c r="J263" s="40">
        <v>939</v>
      </c>
      <c r="K263" s="40">
        <v>935</v>
      </c>
      <c r="L263" s="40">
        <v>931</v>
      </c>
      <c r="M263" s="40">
        <v>926</v>
      </c>
      <c r="N263" s="40">
        <v>931</v>
      </c>
      <c r="O263" s="40">
        <v>936</v>
      </c>
    </row>
    <row r="264" spans="1:15" s="40" customFormat="1" ht="12.75">
      <c r="A264" s="36">
        <v>39480</v>
      </c>
      <c r="B264" s="36">
        <v>3290</v>
      </c>
      <c r="C264" s="40">
        <v>971</v>
      </c>
      <c r="D264" s="40">
        <v>966</v>
      </c>
      <c r="E264" s="40">
        <v>962</v>
      </c>
      <c r="F264" s="40">
        <v>958</v>
      </c>
      <c r="G264" s="40">
        <v>954</v>
      </c>
      <c r="H264" s="40">
        <v>950</v>
      </c>
      <c r="I264" s="40">
        <v>946</v>
      </c>
      <c r="J264" s="40">
        <v>941</v>
      </c>
      <c r="K264" s="40">
        <v>937</v>
      </c>
      <c r="L264" s="40">
        <v>933</v>
      </c>
      <c r="M264" s="40">
        <v>928</v>
      </c>
      <c r="N264" s="40">
        <v>933</v>
      </c>
      <c r="O264" s="40">
        <v>938</v>
      </c>
    </row>
    <row r="265" spans="1:15" s="40" customFormat="1" ht="12.75">
      <c r="A265" s="36">
        <v>39600</v>
      </c>
      <c r="B265" s="36">
        <v>3300</v>
      </c>
      <c r="C265" s="40">
        <v>973</v>
      </c>
      <c r="D265" s="40">
        <v>968</v>
      </c>
      <c r="E265" s="40">
        <v>964</v>
      </c>
      <c r="F265" s="40">
        <v>960</v>
      </c>
      <c r="G265" s="40">
        <v>956</v>
      </c>
      <c r="H265" s="40">
        <v>952</v>
      </c>
      <c r="I265" s="40">
        <v>947</v>
      </c>
      <c r="J265" s="40">
        <v>943</v>
      </c>
      <c r="K265" s="40">
        <v>939</v>
      </c>
      <c r="L265" s="40">
        <v>935</v>
      </c>
      <c r="M265" s="40">
        <v>930</v>
      </c>
      <c r="N265" s="40">
        <v>935</v>
      </c>
      <c r="O265" s="40">
        <v>940</v>
      </c>
    </row>
    <row r="266" spans="1:15" s="40" customFormat="1" ht="12.75">
      <c r="A266" s="36">
        <v>39720</v>
      </c>
      <c r="B266" s="36">
        <v>3310</v>
      </c>
      <c r="C266" s="40">
        <v>975</v>
      </c>
      <c r="D266" s="40">
        <v>970</v>
      </c>
      <c r="E266" s="40">
        <v>966</v>
      </c>
      <c r="F266" s="40">
        <v>962</v>
      </c>
      <c r="G266" s="40">
        <v>958</v>
      </c>
      <c r="H266" s="40">
        <v>954</v>
      </c>
      <c r="I266" s="40">
        <v>950</v>
      </c>
      <c r="J266" s="40">
        <v>946</v>
      </c>
      <c r="K266" s="40">
        <v>941</v>
      </c>
      <c r="L266" s="40">
        <v>937</v>
      </c>
      <c r="M266" s="40">
        <v>932</v>
      </c>
      <c r="N266" s="40">
        <v>938</v>
      </c>
      <c r="O266" s="40">
        <v>942</v>
      </c>
    </row>
    <row r="267" spans="1:15" s="40" customFormat="1" ht="12.75">
      <c r="A267" s="36">
        <v>39840</v>
      </c>
      <c r="B267" s="36">
        <v>3320</v>
      </c>
      <c r="C267" s="40">
        <v>977</v>
      </c>
      <c r="D267" s="40">
        <v>972</v>
      </c>
      <c r="E267" s="40">
        <v>968</v>
      </c>
      <c r="F267" s="40">
        <v>964</v>
      </c>
      <c r="G267" s="40">
        <v>960</v>
      </c>
      <c r="H267" s="40">
        <v>956</v>
      </c>
      <c r="I267" s="40">
        <v>952</v>
      </c>
      <c r="J267" s="40">
        <v>947</v>
      </c>
      <c r="K267" s="40">
        <v>943</v>
      </c>
      <c r="L267" s="40">
        <v>939</v>
      </c>
      <c r="M267" s="40">
        <v>935</v>
      </c>
      <c r="N267" s="40">
        <v>939</v>
      </c>
      <c r="O267" s="40">
        <v>944</v>
      </c>
    </row>
    <row r="268" spans="1:15" s="40" customFormat="1" ht="12.75">
      <c r="A268" s="36">
        <v>39960</v>
      </c>
      <c r="B268" s="36">
        <v>3330</v>
      </c>
      <c r="C268" s="40">
        <v>979</v>
      </c>
      <c r="D268" s="40">
        <v>975</v>
      </c>
      <c r="E268" s="40">
        <v>970</v>
      </c>
      <c r="F268" s="40">
        <v>966</v>
      </c>
      <c r="G268" s="40">
        <v>962</v>
      </c>
      <c r="H268" s="40">
        <v>958</v>
      </c>
      <c r="I268" s="40">
        <v>954</v>
      </c>
      <c r="J268" s="40">
        <v>950</v>
      </c>
      <c r="K268" s="40">
        <v>946</v>
      </c>
      <c r="L268" s="40">
        <v>941</v>
      </c>
      <c r="M268" s="40">
        <v>936</v>
      </c>
      <c r="N268" s="40">
        <v>941</v>
      </c>
      <c r="O268" s="40">
        <v>946</v>
      </c>
    </row>
    <row r="269" spans="1:15" s="40" customFormat="1" ht="12.75">
      <c r="A269" s="36">
        <v>40080</v>
      </c>
      <c r="B269" s="36">
        <v>3340</v>
      </c>
      <c r="C269" s="40">
        <v>981</v>
      </c>
      <c r="D269" s="40">
        <v>977</v>
      </c>
      <c r="E269" s="40">
        <v>972</v>
      </c>
      <c r="F269" s="40">
        <v>968</v>
      </c>
      <c r="G269" s="40">
        <v>964</v>
      </c>
      <c r="H269" s="40">
        <v>960</v>
      </c>
      <c r="I269" s="40">
        <v>956</v>
      </c>
      <c r="J269" s="40">
        <v>952</v>
      </c>
      <c r="K269" s="40">
        <v>947</v>
      </c>
      <c r="L269" s="40">
        <v>943</v>
      </c>
      <c r="M269" s="40">
        <v>938</v>
      </c>
      <c r="N269" s="40">
        <v>944</v>
      </c>
      <c r="O269" s="40">
        <v>948</v>
      </c>
    </row>
    <row r="270" spans="1:15" s="40" customFormat="1" ht="12.75">
      <c r="A270" s="36">
        <v>40200</v>
      </c>
      <c r="B270" s="36">
        <v>3350</v>
      </c>
      <c r="C270" s="40">
        <v>983</v>
      </c>
      <c r="D270" s="40">
        <v>979</v>
      </c>
      <c r="E270" s="40">
        <v>974</v>
      </c>
      <c r="F270" s="40">
        <v>970</v>
      </c>
      <c r="G270" s="40">
        <v>966</v>
      </c>
      <c r="H270" s="40">
        <v>962</v>
      </c>
      <c r="I270" s="40">
        <v>958</v>
      </c>
      <c r="J270" s="40">
        <v>954</v>
      </c>
      <c r="K270" s="40">
        <v>950</v>
      </c>
      <c r="L270" s="40">
        <v>945</v>
      </c>
      <c r="M270" s="40">
        <v>941</v>
      </c>
      <c r="N270" s="40">
        <v>946</v>
      </c>
      <c r="O270" s="40">
        <v>950</v>
      </c>
    </row>
    <row r="271" spans="1:15" s="40" customFormat="1" ht="12.75">
      <c r="A271" s="36">
        <v>40320</v>
      </c>
      <c r="B271" s="36">
        <v>3360</v>
      </c>
      <c r="C271" s="40">
        <v>986</v>
      </c>
      <c r="D271" s="40">
        <v>981</v>
      </c>
      <c r="E271" s="40">
        <v>976</v>
      </c>
      <c r="F271" s="40">
        <v>973</v>
      </c>
      <c r="G271" s="40">
        <v>969</v>
      </c>
      <c r="H271" s="40">
        <v>964</v>
      </c>
      <c r="I271" s="40">
        <v>960</v>
      </c>
      <c r="J271" s="40">
        <v>956</v>
      </c>
      <c r="K271" s="40">
        <v>952</v>
      </c>
      <c r="L271" s="40">
        <v>947</v>
      </c>
      <c r="M271" s="40">
        <v>942</v>
      </c>
      <c r="N271" s="40">
        <v>948</v>
      </c>
      <c r="O271" s="40">
        <v>952</v>
      </c>
    </row>
    <row r="272" spans="1:15" s="40" customFormat="1" ht="12.75">
      <c r="A272" s="36">
        <v>40440</v>
      </c>
      <c r="B272" s="36">
        <v>3370</v>
      </c>
      <c r="C272" s="40">
        <v>988</v>
      </c>
      <c r="D272" s="40">
        <v>983</v>
      </c>
      <c r="E272" s="40">
        <v>979</v>
      </c>
      <c r="F272" s="40">
        <v>975</v>
      </c>
      <c r="G272" s="40">
        <v>971</v>
      </c>
      <c r="H272" s="40">
        <v>966</v>
      </c>
      <c r="I272" s="40">
        <v>962</v>
      </c>
      <c r="J272" s="40">
        <v>958</v>
      </c>
      <c r="K272" s="40">
        <v>954</v>
      </c>
      <c r="L272" s="40">
        <v>949</v>
      </c>
      <c r="M272" s="40">
        <v>944</v>
      </c>
      <c r="N272" s="40">
        <v>949</v>
      </c>
      <c r="O272" s="40">
        <v>954</v>
      </c>
    </row>
    <row r="273" spans="1:15" s="40" customFormat="1" ht="12.75">
      <c r="A273" s="36">
        <v>40560</v>
      </c>
      <c r="B273" s="36">
        <v>3380</v>
      </c>
      <c r="C273" s="40">
        <v>990</v>
      </c>
      <c r="D273" s="40">
        <v>985</v>
      </c>
      <c r="E273" s="40">
        <v>981</v>
      </c>
      <c r="F273" s="40">
        <v>977</v>
      </c>
      <c r="G273" s="40">
        <v>973</v>
      </c>
      <c r="H273" s="40">
        <v>969</v>
      </c>
      <c r="I273" s="40">
        <v>964</v>
      </c>
      <c r="J273" s="40">
        <v>960</v>
      </c>
      <c r="K273" s="40">
        <v>956</v>
      </c>
      <c r="L273" s="40">
        <v>951</v>
      </c>
      <c r="M273" s="40">
        <v>947</v>
      </c>
      <c r="N273" s="40">
        <v>952</v>
      </c>
      <c r="O273" s="40">
        <v>956</v>
      </c>
    </row>
    <row r="274" spans="1:15" s="40" customFormat="1" ht="12.75">
      <c r="A274" s="36">
        <v>40680</v>
      </c>
      <c r="B274" s="36">
        <v>3390</v>
      </c>
      <c r="C274" s="40">
        <v>992</v>
      </c>
      <c r="D274" s="40">
        <v>987</v>
      </c>
      <c r="E274" s="40">
        <v>983</v>
      </c>
      <c r="F274" s="40">
        <v>979</v>
      </c>
      <c r="G274" s="40">
        <v>975</v>
      </c>
      <c r="H274" s="40">
        <v>970</v>
      </c>
      <c r="I274" s="40">
        <v>966</v>
      </c>
      <c r="J274" s="40">
        <v>962</v>
      </c>
      <c r="K274" s="40">
        <v>958</v>
      </c>
      <c r="L274" s="40">
        <v>954</v>
      </c>
      <c r="M274" s="40">
        <v>948</v>
      </c>
      <c r="N274" s="40">
        <v>954</v>
      </c>
      <c r="O274" s="40">
        <v>958</v>
      </c>
    </row>
    <row r="275" spans="1:15" s="40" customFormat="1" ht="12.75">
      <c r="A275" s="36">
        <v>40800</v>
      </c>
      <c r="B275" s="36">
        <v>3400</v>
      </c>
      <c r="C275" s="40">
        <v>994</v>
      </c>
      <c r="D275" s="40">
        <v>989</v>
      </c>
      <c r="E275" s="40">
        <v>985</v>
      </c>
      <c r="F275" s="40">
        <v>981</v>
      </c>
      <c r="G275" s="40">
        <v>977</v>
      </c>
      <c r="H275" s="40">
        <v>973</v>
      </c>
      <c r="I275" s="40">
        <v>968</v>
      </c>
      <c r="J275" s="40">
        <v>964</v>
      </c>
      <c r="K275" s="40">
        <v>960</v>
      </c>
      <c r="L275" s="40">
        <v>955</v>
      </c>
      <c r="M275" s="40">
        <v>950</v>
      </c>
      <c r="N275" s="40">
        <v>956</v>
      </c>
      <c r="O275" s="40">
        <v>960</v>
      </c>
    </row>
    <row r="276" spans="1:15" s="40" customFormat="1" ht="12.75">
      <c r="A276" s="36">
        <v>40920</v>
      </c>
      <c r="B276" s="36">
        <v>3410</v>
      </c>
      <c r="C276" s="40">
        <v>996</v>
      </c>
      <c r="D276" s="40">
        <v>992</v>
      </c>
      <c r="E276" s="40">
        <v>987</v>
      </c>
      <c r="F276" s="40">
        <v>983</v>
      </c>
      <c r="G276" s="40">
        <v>979</v>
      </c>
      <c r="H276" s="40">
        <v>975</v>
      </c>
      <c r="I276" s="40">
        <v>970</v>
      </c>
      <c r="J276" s="40">
        <v>966</v>
      </c>
      <c r="K276" s="40">
        <v>962</v>
      </c>
      <c r="L276" s="40">
        <v>958</v>
      </c>
      <c r="M276" s="40">
        <v>953</v>
      </c>
      <c r="N276" s="40">
        <v>958</v>
      </c>
      <c r="O276" s="40">
        <v>962</v>
      </c>
    </row>
    <row r="277" spans="1:15" s="40" customFormat="1" ht="12.75">
      <c r="A277" s="36">
        <v>41040</v>
      </c>
      <c r="B277" s="36">
        <v>3420</v>
      </c>
      <c r="C277" s="40">
        <v>998</v>
      </c>
      <c r="D277" s="40">
        <v>994</v>
      </c>
      <c r="E277" s="40">
        <v>989</v>
      </c>
      <c r="F277" s="40">
        <v>985</v>
      </c>
      <c r="G277" s="40">
        <v>981</v>
      </c>
      <c r="H277" s="40">
        <v>977</v>
      </c>
      <c r="I277" s="40">
        <v>972</v>
      </c>
      <c r="J277" s="40">
        <v>968</v>
      </c>
      <c r="K277" s="40">
        <v>964</v>
      </c>
      <c r="L277" s="40">
        <v>960</v>
      </c>
      <c r="M277" s="40">
        <v>955</v>
      </c>
      <c r="N277" s="40">
        <v>960</v>
      </c>
      <c r="O277" s="40">
        <v>964</v>
      </c>
    </row>
    <row r="278" spans="1:15" s="40" customFormat="1" ht="12.75">
      <c r="A278" s="36">
        <v>41160</v>
      </c>
      <c r="B278" s="36">
        <v>3430</v>
      </c>
      <c r="C278" s="40">
        <v>1001</v>
      </c>
      <c r="D278" s="40">
        <v>996</v>
      </c>
      <c r="E278" s="40">
        <v>991</v>
      </c>
      <c r="F278" s="40">
        <v>987</v>
      </c>
      <c r="G278" s="40">
        <v>983</v>
      </c>
      <c r="H278" s="40">
        <v>979</v>
      </c>
      <c r="I278" s="40">
        <v>975</v>
      </c>
      <c r="J278" s="40">
        <v>970</v>
      </c>
      <c r="K278" s="40">
        <v>966</v>
      </c>
      <c r="L278" s="40">
        <v>962</v>
      </c>
      <c r="M278" s="40">
        <v>957</v>
      </c>
      <c r="N278" s="40">
        <v>962</v>
      </c>
      <c r="O278" s="40">
        <v>966</v>
      </c>
    </row>
    <row r="279" spans="1:15" s="40" customFormat="1" ht="12.75">
      <c r="A279" s="36">
        <v>41280</v>
      </c>
      <c r="B279" s="36">
        <v>3440</v>
      </c>
      <c r="C279" s="40">
        <v>1003</v>
      </c>
      <c r="D279" s="40">
        <v>998</v>
      </c>
      <c r="E279" s="40">
        <v>993</v>
      </c>
      <c r="F279" s="40">
        <v>989</v>
      </c>
      <c r="G279" s="40">
        <v>985</v>
      </c>
      <c r="H279" s="40">
        <v>981</v>
      </c>
      <c r="I279" s="40">
        <v>976</v>
      </c>
      <c r="J279" s="40">
        <v>972</v>
      </c>
      <c r="K279" s="40">
        <v>968</v>
      </c>
      <c r="L279" s="40">
        <v>964</v>
      </c>
      <c r="M279" s="40">
        <v>959</v>
      </c>
      <c r="N279" s="40">
        <v>964</v>
      </c>
      <c r="O279" s="40">
        <v>968</v>
      </c>
    </row>
    <row r="280" spans="1:15" s="40" customFormat="1" ht="12.75">
      <c r="A280" s="36">
        <v>41400</v>
      </c>
      <c r="B280" s="36">
        <v>3450</v>
      </c>
      <c r="C280" s="40">
        <v>1005</v>
      </c>
      <c r="D280" s="40">
        <v>1000</v>
      </c>
      <c r="E280" s="40">
        <v>996</v>
      </c>
      <c r="F280" s="40">
        <v>991</v>
      </c>
      <c r="G280" s="40">
        <v>987</v>
      </c>
      <c r="H280" s="40">
        <v>983</v>
      </c>
      <c r="I280" s="40">
        <v>979</v>
      </c>
      <c r="J280" s="40">
        <v>974</v>
      </c>
      <c r="K280" s="40">
        <v>970</v>
      </c>
      <c r="L280" s="40">
        <v>966</v>
      </c>
      <c r="M280" s="40">
        <v>961</v>
      </c>
      <c r="N280" s="40">
        <v>966</v>
      </c>
      <c r="O280" s="40">
        <v>970</v>
      </c>
    </row>
    <row r="281" spans="1:15" s="40" customFormat="1" ht="12.75">
      <c r="A281" s="36">
        <v>41520</v>
      </c>
      <c r="B281" s="36">
        <v>3460</v>
      </c>
      <c r="C281" s="40">
        <v>1007</v>
      </c>
      <c r="D281" s="40">
        <v>1002</v>
      </c>
      <c r="E281" s="40">
        <v>998</v>
      </c>
      <c r="F281" s="40">
        <v>994</v>
      </c>
      <c r="G281" s="40">
        <v>989</v>
      </c>
      <c r="H281" s="40">
        <v>985</v>
      </c>
      <c r="I281" s="40">
        <v>981</v>
      </c>
      <c r="J281" s="40">
        <v>976</v>
      </c>
      <c r="K281" s="40">
        <v>972</v>
      </c>
      <c r="L281" s="40">
        <v>968</v>
      </c>
      <c r="M281" s="40">
        <v>963</v>
      </c>
      <c r="N281" s="40">
        <v>968</v>
      </c>
      <c r="O281" s="40">
        <v>972</v>
      </c>
    </row>
    <row r="282" spans="1:15" s="40" customFormat="1" ht="12.75">
      <c r="A282" s="36">
        <v>41640</v>
      </c>
      <c r="B282" s="36">
        <v>3470</v>
      </c>
      <c r="C282" s="40">
        <v>1009</v>
      </c>
      <c r="D282" s="40">
        <v>1005</v>
      </c>
      <c r="E282" s="40">
        <v>1000</v>
      </c>
      <c r="F282" s="40">
        <v>996</v>
      </c>
      <c r="G282" s="40">
        <v>991</v>
      </c>
      <c r="H282" s="40">
        <v>987</v>
      </c>
      <c r="I282" s="40">
        <v>983</v>
      </c>
      <c r="J282" s="40">
        <v>978</v>
      </c>
      <c r="K282" s="40">
        <v>974</v>
      </c>
      <c r="L282" s="40">
        <v>970</v>
      </c>
      <c r="M282" s="40">
        <v>965</v>
      </c>
      <c r="N282" s="40">
        <v>970</v>
      </c>
      <c r="O282" s="40">
        <v>974</v>
      </c>
    </row>
    <row r="283" spans="1:15" s="40" customFormat="1" ht="12.75">
      <c r="A283" s="36">
        <v>41760</v>
      </c>
      <c r="B283" s="36">
        <v>3480</v>
      </c>
      <c r="C283" s="40">
        <v>1011</v>
      </c>
      <c r="D283" s="40">
        <v>1007</v>
      </c>
      <c r="E283" s="40">
        <v>1002</v>
      </c>
      <c r="F283" s="40">
        <v>998</v>
      </c>
      <c r="G283" s="40">
        <v>994</v>
      </c>
      <c r="H283" s="40">
        <v>989</v>
      </c>
      <c r="I283" s="40">
        <v>985</v>
      </c>
      <c r="J283" s="40">
        <v>981</v>
      </c>
      <c r="K283" s="40">
        <v>976</v>
      </c>
      <c r="L283" s="40">
        <v>972</v>
      </c>
      <c r="M283" s="40">
        <v>967</v>
      </c>
      <c r="N283" s="40">
        <v>972</v>
      </c>
      <c r="O283" s="40">
        <v>976</v>
      </c>
    </row>
    <row r="284" spans="1:15" s="40" customFormat="1" ht="12.75">
      <c r="A284" s="36">
        <v>41880</v>
      </c>
      <c r="B284" s="36">
        <v>3490</v>
      </c>
      <c r="C284" s="40">
        <v>1013</v>
      </c>
      <c r="D284" s="40">
        <v>1009</v>
      </c>
      <c r="E284" s="40">
        <v>1004</v>
      </c>
      <c r="F284" s="40">
        <v>1000</v>
      </c>
      <c r="G284" s="40">
        <v>996</v>
      </c>
      <c r="H284" s="40">
        <v>991</v>
      </c>
      <c r="I284" s="40">
        <v>987</v>
      </c>
      <c r="J284" s="40">
        <v>982</v>
      </c>
      <c r="K284" s="40">
        <v>978</v>
      </c>
      <c r="L284" s="40">
        <v>974</v>
      </c>
      <c r="M284" s="40">
        <v>969</v>
      </c>
      <c r="N284" s="40">
        <v>974</v>
      </c>
      <c r="O284" s="40">
        <v>978</v>
      </c>
    </row>
    <row r="285" spans="1:15" s="40" customFormat="1" ht="12.75">
      <c r="A285" s="36">
        <v>42000</v>
      </c>
      <c r="B285" s="36">
        <v>3500</v>
      </c>
      <c r="C285" s="40">
        <v>1016</v>
      </c>
      <c r="D285" s="40">
        <v>1011</v>
      </c>
      <c r="E285" s="40">
        <v>1006</v>
      </c>
      <c r="F285" s="40">
        <v>1002</v>
      </c>
      <c r="G285" s="40">
        <v>998</v>
      </c>
      <c r="H285" s="40">
        <v>993</v>
      </c>
      <c r="I285" s="40">
        <v>989</v>
      </c>
      <c r="J285" s="40">
        <v>985</v>
      </c>
      <c r="K285" s="40">
        <v>980</v>
      </c>
      <c r="L285" s="40">
        <v>976</v>
      </c>
      <c r="M285" s="40">
        <v>970</v>
      </c>
      <c r="N285" s="40">
        <v>976</v>
      </c>
      <c r="O285" s="40">
        <v>980</v>
      </c>
    </row>
    <row r="286" spans="1:15" s="40" customFormat="1" ht="12.75">
      <c r="A286" s="36">
        <v>42120</v>
      </c>
      <c r="B286" s="36">
        <v>3510</v>
      </c>
      <c r="C286" s="40">
        <v>1018</v>
      </c>
      <c r="D286" s="40">
        <v>1013</v>
      </c>
      <c r="E286" s="40">
        <v>1008</v>
      </c>
      <c r="F286" s="40">
        <v>1004</v>
      </c>
      <c r="G286" s="40">
        <v>1000</v>
      </c>
      <c r="H286" s="40">
        <v>996</v>
      </c>
      <c r="I286" s="40">
        <v>991</v>
      </c>
      <c r="J286" s="40">
        <v>987</v>
      </c>
      <c r="K286" s="40">
        <v>982</v>
      </c>
      <c r="L286" s="40">
        <v>978</v>
      </c>
      <c r="M286" s="40">
        <v>972</v>
      </c>
      <c r="N286" s="40">
        <v>977</v>
      </c>
      <c r="O286" s="40">
        <v>982</v>
      </c>
    </row>
    <row r="287" spans="1:15" s="40" customFormat="1" ht="12.75">
      <c r="A287" s="36">
        <v>42240</v>
      </c>
      <c r="B287" s="36">
        <v>3520</v>
      </c>
      <c r="C287" s="40">
        <v>1020</v>
      </c>
      <c r="D287" s="40">
        <v>1015</v>
      </c>
      <c r="E287" s="40">
        <v>1010</v>
      </c>
      <c r="F287" s="40">
        <v>1006</v>
      </c>
      <c r="G287" s="40">
        <v>1002</v>
      </c>
      <c r="H287" s="40">
        <v>997</v>
      </c>
      <c r="I287" s="40">
        <v>993</v>
      </c>
      <c r="J287" s="40">
        <v>989</v>
      </c>
      <c r="K287" s="40">
        <v>984</v>
      </c>
      <c r="L287" s="40">
        <v>980</v>
      </c>
      <c r="M287" s="40">
        <v>974</v>
      </c>
      <c r="N287" s="40">
        <v>979</v>
      </c>
      <c r="O287" s="40">
        <v>984</v>
      </c>
    </row>
    <row r="288" spans="1:15" s="40" customFormat="1" ht="12.75">
      <c r="A288" s="36">
        <v>42360</v>
      </c>
      <c r="B288" s="36">
        <v>3530</v>
      </c>
      <c r="C288" s="40">
        <v>1022</v>
      </c>
      <c r="D288" s="40">
        <v>1017</v>
      </c>
      <c r="E288" s="40">
        <v>1012</v>
      </c>
      <c r="F288" s="40">
        <v>1008</v>
      </c>
      <c r="G288" s="40">
        <v>1004</v>
      </c>
      <c r="H288" s="40">
        <v>1000</v>
      </c>
      <c r="I288" s="40">
        <v>995</v>
      </c>
      <c r="J288" s="40">
        <v>991</v>
      </c>
      <c r="K288" s="40">
        <v>986</v>
      </c>
      <c r="L288" s="40">
        <v>982</v>
      </c>
      <c r="M288" s="40">
        <v>976</v>
      </c>
      <c r="N288" s="40">
        <v>981</v>
      </c>
      <c r="O288" s="40">
        <v>986</v>
      </c>
    </row>
    <row r="289" spans="1:15" s="40" customFormat="1" ht="12.75">
      <c r="A289" s="36">
        <v>42480</v>
      </c>
      <c r="B289" s="36">
        <v>3540</v>
      </c>
      <c r="C289" s="40">
        <v>1024</v>
      </c>
      <c r="D289" s="40">
        <v>1019</v>
      </c>
      <c r="E289" s="40">
        <v>1015</v>
      </c>
      <c r="F289" s="40">
        <v>1011</v>
      </c>
      <c r="G289" s="40">
        <v>1006</v>
      </c>
      <c r="H289" s="40">
        <v>1002</v>
      </c>
      <c r="I289" s="40">
        <v>997</v>
      </c>
      <c r="J289" s="40">
        <v>993</v>
      </c>
      <c r="K289" s="40">
        <v>989</v>
      </c>
      <c r="L289" s="40">
        <v>983</v>
      </c>
      <c r="M289" s="40">
        <v>978</v>
      </c>
      <c r="N289" s="40">
        <v>983</v>
      </c>
      <c r="O289" s="40">
        <v>988</v>
      </c>
    </row>
    <row r="290" spans="1:15" s="40" customFormat="1" ht="12.75">
      <c r="A290" s="36">
        <v>42600</v>
      </c>
      <c r="B290" s="36">
        <v>3550</v>
      </c>
      <c r="C290" s="40">
        <v>1026</v>
      </c>
      <c r="D290" s="40">
        <v>1022</v>
      </c>
      <c r="E290" s="40">
        <v>1017</v>
      </c>
      <c r="F290" s="40">
        <v>1013</v>
      </c>
      <c r="G290" s="40">
        <v>1008</v>
      </c>
      <c r="H290" s="40">
        <v>1004</v>
      </c>
      <c r="I290" s="40">
        <v>999</v>
      </c>
      <c r="J290" s="40">
        <v>995</v>
      </c>
      <c r="K290" s="40">
        <v>990</v>
      </c>
      <c r="L290" s="40">
        <v>985</v>
      </c>
      <c r="M290" s="40">
        <v>980</v>
      </c>
      <c r="N290" s="40">
        <v>986</v>
      </c>
      <c r="O290" s="40">
        <v>990</v>
      </c>
    </row>
    <row r="291" spans="1:15" s="40" customFormat="1" ht="12.75">
      <c r="A291" s="36">
        <v>42720</v>
      </c>
      <c r="B291" s="36">
        <v>3560</v>
      </c>
      <c r="C291" s="40">
        <v>1029</v>
      </c>
      <c r="D291" s="40">
        <v>1024</v>
      </c>
      <c r="E291" s="40">
        <v>1019</v>
      </c>
      <c r="F291" s="40">
        <v>1015</v>
      </c>
      <c r="G291" s="40">
        <v>1011</v>
      </c>
      <c r="H291" s="40">
        <v>1006</v>
      </c>
      <c r="I291" s="40">
        <v>1001</v>
      </c>
      <c r="J291" s="40">
        <v>997</v>
      </c>
      <c r="K291" s="40">
        <v>993</v>
      </c>
      <c r="L291" s="40">
        <v>988</v>
      </c>
      <c r="M291" s="40">
        <v>982</v>
      </c>
      <c r="N291" s="40">
        <v>988</v>
      </c>
      <c r="O291" s="40">
        <v>992</v>
      </c>
    </row>
    <row r="292" spans="1:15" s="40" customFormat="1" ht="12.75">
      <c r="A292" s="36">
        <v>42840</v>
      </c>
      <c r="B292" s="36">
        <v>3570</v>
      </c>
      <c r="C292" s="40">
        <v>1031</v>
      </c>
      <c r="D292" s="40">
        <v>1026</v>
      </c>
      <c r="E292" s="40">
        <v>1021</v>
      </c>
      <c r="F292" s="40">
        <v>1017</v>
      </c>
      <c r="G292" s="40">
        <v>1012</v>
      </c>
      <c r="H292" s="40">
        <v>1008</v>
      </c>
      <c r="I292" s="40">
        <v>1004</v>
      </c>
      <c r="J292" s="40">
        <v>999</v>
      </c>
      <c r="K292" s="40">
        <v>995</v>
      </c>
      <c r="L292" s="40">
        <v>989</v>
      </c>
      <c r="M292" s="40">
        <v>984</v>
      </c>
      <c r="N292" s="40">
        <v>989</v>
      </c>
      <c r="O292" s="40">
        <v>994</v>
      </c>
    </row>
    <row r="293" spans="1:15" s="40" customFormat="1" ht="12.75">
      <c r="A293" s="36">
        <v>42960</v>
      </c>
      <c r="B293" s="36">
        <v>3580</v>
      </c>
      <c r="C293" s="40">
        <v>1033</v>
      </c>
      <c r="D293" s="40">
        <v>1028</v>
      </c>
      <c r="E293" s="40">
        <v>1023</v>
      </c>
      <c r="F293" s="40">
        <v>1019</v>
      </c>
      <c r="G293" s="40">
        <v>1015</v>
      </c>
      <c r="H293" s="40">
        <v>1010</v>
      </c>
      <c r="I293" s="40">
        <v>1005</v>
      </c>
      <c r="J293" s="40">
        <v>1001</v>
      </c>
      <c r="K293" s="40">
        <v>997</v>
      </c>
      <c r="L293" s="40">
        <v>991</v>
      </c>
      <c r="M293" s="40">
        <v>986</v>
      </c>
      <c r="N293" s="40">
        <v>991</v>
      </c>
      <c r="O293" s="40">
        <v>996</v>
      </c>
    </row>
    <row r="294" spans="1:15" s="40" customFormat="1" ht="12.75">
      <c r="A294" s="36">
        <v>43080</v>
      </c>
      <c r="B294" s="36">
        <v>3590</v>
      </c>
      <c r="C294" s="40">
        <v>1035</v>
      </c>
      <c r="D294" s="40">
        <v>1030</v>
      </c>
      <c r="E294" s="40">
        <v>1025</v>
      </c>
      <c r="F294" s="40">
        <v>1021</v>
      </c>
      <c r="G294" s="40">
        <v>1017</v>
      </c>
      <c r="H294" s="40">
        <v>1012</v>
      </c>
      <c r="I294" s="40">
        <v>1008</v>
      </c>
      <c r="J294" s="40">
        <v>1003</v>
      </c>
      <c r="K294" s="40">
        <v>999</v>
      </c>
      <c r="L294" s="40">
        <v>993</v>
      </c>
      <c r="M294" s="40">
        <v>988</v>
      </c>
      <c r="N294" s="40">
        <v>993</v>
      </c>
      <c r="O294" s="40">
        <v>998</v>
      </c>
    </row>
    <row r="295" spans="1:15" s="40" customFormat="1" ht="12.75">
      <c r="A295" s="36">
        <v>43200</v>
      </c>
      <c r="B295" s="36">
        <v>3600</v>
      </c>
      <c r="C295" s="40">
        <v>1037</v>
      </c>
      <c r="D295" s="40">
        <v>1032</v>
      </c>
      <c r="E295" s="40">
        <v>1027</v>
      </c>
      <c r="F295" s="40">
        <v>1023</v>
      </c>
      <c r="G295" s="40">
        <v>1019</v>
      </c>
      <c r="H295" s="40">
        <v>1014</v>
      </c>
      <c r="I295" s="40">
        <v>1010</v>
      </c>
      <c r="J295" s="40">
        <v>1005</v>
      </c>
      <c r="K295" s="40">
        <v>1001</v>
      </c>
      <c r="L295" s="40">
        <v>995</v>
      </c>
      <c r="M295" s="40">
        <v>990</v>
      </c>
      <c r="N295" s="40">
        <v>995</v>
      </c>
      <c r="O295" s="40">
        <v>1000</v>
      </c>
    </row>
    <row r="296" spans="1:15" s="40" customFormat="1" ht="12.75">
      <c r="A296" s="36">
        <v>43320</v>
      </c>
      <c r="B296" s="36">
        <v>3610</v>
      </c>
      <c r="C296" s="40">
        <v>1039</v>
      </c>
      <c r="D296" s="40">
        <v>1034</v>
      </c>
      <c r="E296" s="40">
        <v>1029</v>
      </c>
      <c r="F296" s="40">
        <v>1025</v>
      </c>
      <c r="G296" s="40">
        <v>1021</v>
      </c>
      <c r="H296" s="40">
        <v>1016</v>
      </c>
      <c r="I296" s="40">
        <v>1012</v>
      </c>
      <c r="J296" s="40">
        <v>1007</v>
      </c>
      <c r="K296" s="40">
        <v>1003</v>
      </c>
      <c r="L296" s="40">
        <v>997</v>
      </c>
      <c r="M296" s="40">
        <v>992</v>
      </c>
      <c r="N296" s="40">
        <v>997</v>
      </c>
      <c r="O296" s="40">
        <v>1002</v>
      </c>
    </row>
    <row r="297" spans="1:15" s="40" customFormat="1" ht="12.75">
      <c r="A297" s="36">
        <v>43440</v>
      </c>
      <c r="B297" s="36">
        <v>3620</v>
      </c>
      <c r="C297" s="40">
        <v>1041</v>
      </c>
      <c r="D297" s="40">
        <v>1037</v>
      </c>
      <c r="E297" s="40">
        <v>1032</v>
      </c>
      <c r="F297" s="40">
        <v>1027</v>
      </c>
      <c r="G297" s="40">
        <v>1023</v>
      </c>
      <c r="H297" s="40">
        <v>1018</v>
      </c>
      <c r="I297" s="40">
        <v>1014</v>
      </c>
      <c r="J297" s="40">
        <v>1009</v>
      </c>
      <c r="K297" s="40">
        <v>1005</v>
      </c>
      <c r="L297" s="40">
        <v>999</v>
      </c>
      <c r="M297" s="40">
        <v>994</v>
      </c>
      <c r="N297" s="40">
        <v>999</v>
      </c>
      <c r="O297" s="40">
        <v>1004</v>
      </c>
    </row>
    <row r="298" spans="1:15" s="40" customFormat="1" ht="12.75">
      <c r="A298" s="36">
        <v>43560</v>
      </c>
      <c r="B298" s="36">
        <v>3630</v>
      </c>
      <c r="C298" s="40">
        <v>1044</v>
      </c>
      <c r="D298" s="40">
        <v>1039</v>
      </c>
      <c r="E298" s="40">
        <v>1034</v>
      </c>
      <c r="F298" s="40">
        <v>1030</v>
      </c>
      <c r="G298" s="40">
        <v>1025</v>
      </c>
      <c r="H298" s="40">
        <v>1020</v>
      </c>
      <c r="I298" s="40">
        <v>1016</v>
      </c>
      <c r="J298" s="40">
        <v>1011</v>
      </c>
      <c r="K298" s="40">
        <v>1007</v>
      </c>
      <c r="L298" s="40">
        <v>1001</v>
      </c>
      <c r="M298" s="40">
        <v>996</v>
      </c>
      <c r="N298" s="40">
        <v>1001</v>
      </c>
      <c r="O298" s="40">
        <v>1006</v>
      </c>
    </row>
    <row r="299" spans="1:15" s="40" customFormat="1" ht="12.75">
      <c r="A299" s="36">
        <v>43680</v>
      </c>
      <c r="B299" s="36">
        <v>3640</v>
      </c>
      <c r="C299" s="40">
        <v>1046</v>
      </c>
      <c r="D299" s="40">
        <v>1041</v>
      </c>
      <c r="E299" s="40">
        <v>1036</v>
      </c>
      <c r="F299" s="40">
        <v>1032</v>
      </c>
      <c r="G299" s="40">
        <v>1027</v>
      </c>
      <c r="H299" s="40">
        <v>1023</v>
      </c>
      <c r="I299" s="40">
        <v>1018</v>
      </c>
      <c r="J299" s="40">
        <v>1013</v>
      </c>
      <c r="K299" s="40">
        <v>1009</v>
      </c>
      <c r="L299" s="40">
        <v>1003</v>
      </c>
      <c r="M299" s="40">
        <v>998</v>
      </c>
      <c r="N299" s="40">
        <v>1003</v>
      </c>
      <c r="O299" s="40">
        <v>1008</v>
      </c>
    </row>
    <row r="300" spans="1:15" s="40" customFormat="1" ht="12.75">
      <c r="A300" s="36">
        <v>43800</v>
      </c>
      <c r="B300" s="36">
        <v>3650</v>
      </c>
      <c r="C300" s="40">
        <v>1048</v>
      </c>
      <c r="D300" s="40">
        <v>1043</v>
      </c>
      <c r="E300" s="40">
        <v>1038</v>
      </c>
      <c r="F300" s="40">
        <v>1034</v>
      </c>
      <c r="G300" s="40">
        <v>1029</v>
      </c>
      <c r="H300" s="40">
        <v>1025</v>
      </c>
      <c r="I300" s="40">
        <v>1020</v>
      </c>
      <c r="J300" s="40">
        <v>1016</v>
      </c>
      <c r="K300" s="40">
        <v>1011</v>
      </c>
      <c r="L300" s="40">
        <v>1005</v>
      </c>
      <c r="M300" s="40">
        <v>1000</v>
      </c>
      <c r="N300" s="40">
        <v>1005</v>
      </c>
      <c r="O300" s="40">
        <v>1010</v>
      </c>
    </row>
    <row r="301" spans="1:15" s="40" customFormat="1" ht="12.75">
      <c r="A301" s="36">
        <v>43920</v>
      </c>
      <c r="B301" s="36">
        <v>3660</v>
      </c>
      <c r="C301" s="40">
        <v>1050</v>
      </c>
      <c r="D301" s="40">
        <v>1045</v>
      </c>
      <c r="E301" s="40">
        <v>1040</v>
      </c>
      <c r="F301" s="40">
        <v>1036</v>
      </c>
      <c r="G301" s="40">
        <v>1031</v>
      </c>
      <c r="H301" s="40">
        <v>1027</v>
      </c>
      <c r="I301" s="40">
        <v>1022</v>
      </c>
      <c r="J301" s="40">
        <v>1017</v>
      </c>
      <c r="K301" s="40">
        <v>1013</v>
      </c>
      <c r="L301" s="40">
        <v>1007</v>
      </c>
      <c r="M301" s="40">
        <v>1002</v>
      </c>
      <c r="N301" s="40">
        <v>1007</v>
      </c>
      <c r="O301" s="40">
        <v>1012</v>
      </c>
    </row>
    <row r="302" spans="1:15" s="40" customFormat="1" ht="12.75">
      <c r="A302" s="36">
        <v>44040</v>
      </c>
      <c r="B302" s="36">
        <v>3670</v>
      </c>
      <c r="C302" s="40">
        <v>1052</v>
      </c>
      <c r="D302" s="40">
        <v>1047</v>
      </c>
      <c r="E302" s="40">
        <v>1042</v>
      </c>
      <c r="F302" s="40">
        <v>1038</v>
      </c>
      <c r="G302" s="40">
        <v>1033</v>
      </c>
      <c r="H302" s="40">
        <v>1029</v>
      </c>
      <c r="I302" s="40">
        <v>1024</v>
      </c>
      <c r="J302" s="40">
        <v>1020</v>
      </c>
      <c r="K302" s="40">
        <v>1015</v>
      </c>
      <c r="L302" s="40">
        <v>1009</v>
      </c>
      <c r="M302" s="40">
        <v>1004</v>
      </c>
      <c r="N302" s="40">
        <v>1009</v>
      </c>
      <c r="O302" s="40">
        <v>1013</v>
      </c>
    </row>
    <row r="303" spans="1:15" s="40" customFormat="1" ht="12.75">
      <c r="A303" s="36">
        <v>44160</v>
      </c>
      <c r="B303" s="36">
        <v>3680</v>
      </c>
      <c r="C303" s="40">
        <v>1054</v>
      </c>
      <c r="D303" s="40">
        <v>1049</v>
      </c>
      <c r="E303" s="40">
        <v>1044</v>
      </c>
      <c r="F303" s="40">
        <v>1040</v>
      </c>
      <c r="G303" s="40">
        <v>1036</v>
      </c>
      <c r="H303" s="40">
        <v>1031</v>
      </c>
      <c r="I303" s="40">
        <v>1026</v>
      </c>
      <c r="J303" s="40">
        <v>1022</v>
      </c>
      <c r="K303" s="40">
        <v>1017</v>
      </c>
      <c r="L303" s="40">
        <v>1011</v>
      </c>
      <c r="M303" s="40">
        <v>1006</v>
      </c>
      <c r="N303" s="40">
        <v>1011</v>
      </c>
      <c r="O303" s="40">
        <v>1015</v>
      </c>
    </row>
    <row r="304" spans="1:15" s="40" customFormat="1" ht="12.75">
      <c r="A304" s="36">
        <v>44280</v>
      </c>
      <c r="B304" s="36">
        <v>3690</v>
      </c>
      <c r="C304" s="40">
        <v>1056</v>
      </c>
      <c r="D304" s="40">
        <v>1051</v>
      </c>
      <c r="E304" s="40">
        <v>1046</v>
      </c>
      <c r="F304" s="40">
        <v>1042</v>
      </c>
      <c r="G304" s="40">
        <v>1038</v>
      </c>
      <c r="H304" s="40">
        <v>1033</v>
      </c>
      <c r="I304" s="40">
        <v>1028</v>
      </c>
      <c r="J304" s="40">
        <v>1024</v>
      </c>
      <c r="K304" s="40">
        <v>1019</v>
      </c>
      <c r="L304" s="40">
        <v>1013</v>
      </c>
      <c r="M304" s="40">
        <v>1008</v>
      </c>
      <c r="N304" s="40">
        <v>1013</v>
      </c>
      <c r="O304" s="40">
        <v>1017</v>
      </c>
    </row>
    <row r="305" spans="1:15" s="40" customFormat="1" ht="12.75">
      <c r="A305" s="36">
        <v>44400</v>
      </c>
      <c r="B305" s="36">
        <v>3700</v>
      </c>
      <c r="C305" s="40">
        <v>1059</v>
      </c>
      <c r="D305" s="40">
        <v>1053</v>
      </c>
      <c r="E305" s="40">
        <v>1048</v>
      </c>
      <c r="F305" s="40">
        <v>1044</v>
      </c>
      <c r="G305" s="40">
        <v>1040</v>
      </c>
      <c r="H305" s="40">
        <v>1035</v>
      </c>
      <c r="I305" s="40">
        <v>1030</v>
      </c>
      <c r="J305" s="40">
        <v>1026</v>
      </c>
      <c r="K305" s="40">
        <v>1021</v>
      </c>
      <c r="L305" s="40">
        <v>1015</v>
      </c>
      <c r="M305" s="40">
        <v>1010</v>
      </c>
      <c r="N305" s="40">
        <v>1015</v>
      </c>
      <c r="O305" s="40">
        <v>1019</v>
      </c>
    </row>
    <row r="306" spans="1:15" s="40" customFormat="1" ht="12.75">
      <c r="A306" s="36">
        <v>44520</v>
      </c>
      <c r="B306" s="36">
        <v>3710</v>
      </c>
      <c r="C306" s="40">
        <v>1061</v>
      </c>
      <c r="D306" s="40">
        <v>1056</v>
      </c>
      <c r="E306" s="40">
        <v>1051</v>
      </c>
      <c r="F306" s="40">
        <v>1046</v>
      </c>
      <c r="G306" s="40">
        <v>1042</v>
      </c>
      <c r="H306" s="40">
        <v>1037</v>
      </c>
      <c r="I306" s="40">
        <v>1032</v>
      </c>
      <c r="J306" s="40">
        <v>1028</v>
      </c>
      <c r="K306" s="40">
        <v>1023</v>
      </c>
      <c r="L306" s="40">
        <v>1017</v>
      </c>
      <c r="M306" s="40">
        <v>1011</v>
      </c>
      <c r="N306" s="40">
        <v>1017</v>
      </c>
      <c r="O306" s="40">
        <v>1021</v>
      </c>
    </row>
    <row r="307" spans="1:15" s="40" customFormat="1" ht="12.75">
      <c r="A307" s="36">
        <v>44640</v>
      </c>
      <c r="B307" s="36">
        <v>3720</v>
      </c>
      <c r="C307" s="40">
        <v>1063</v>
      </c>
      <c r="D307" s="40">
        <v>1058</v>
      </c>
      <c r="E307" s="40">
        <v>1053</v>
      </c>
      <c r="F307" s="40">
        <v>1048</v>
      </c>
      <c r="G307" s="40">
        <v>1044</v>
      </c>
      <c r="H307" s="40">
        <v>1039</v>
      </c>
      <c r="I307" s="40">
        <v>1034</v>
      </c>
      <c r="J307" s="40">
        <v>1030</v>
      </c>
      <c r="K307" s="40">
        <v>1025</v>
      </c>
      <c r="L307" s="40">
        <v>1019</v>
      </c>
      <c r="M307" s="40">
        <v>1013</v>
      </c>
      <c r="N307" s="40">
        <v>1019</v>
      </c>
      <c r="O307" s="40">
        <v>1023</v>
      </c>
    </row>
    <row r="308" spans="1:15" s="40" customFormat="1" ht="12.75">
      <c r="A308" s="36">
        <v>44760</v>
      </c>
      <c r="B308" s="36">
        <v>3730</v>
      </c>
      <c r="C308" s="40">
        <v>1065</v>
      </c>
      <c r="D308" s="40">
        <v>1060</v>
      </c>
      <c r="E308" s="40">
        <v>1055</v>
      </c>
      <c r="F308" s="40">
        <v>1051</v>
      </c>
      <c r="G308" s="40">
        <v>1046</v>
      </c>
      <c r="H308" s="40">
        <v>1041</v>
      </c>
      <c r="I308" s="40">
        <v>1037</v>
      </c>
      <c r="J308" s="40">
        <v>1032</v>
      </c>
      <c r="K308" s="40">
        <v>1027</v>
      </c>
      <c r="L308" s="40">
        <v>1021</v>
      </c>
      <c r="M308" s="40">
        <v>1015</v>
      </c>
      <c r="N308" s="40">
        <v>1020</v>
      </c>
      <c r="O308" s="40">
        <v>1025</v>
      </c>
    </row>
    <row r="309" spans="1:15" s="40" customFormat="1" ht="12.75">
      <c r="A309" s="36">
        <v>44880</v>
      </c>
      <c r="B309" s="36">
        <v>3740</v>
      </c>
      <c r="C309" s="40">
        <v>1067</v>
      </c>
      <c r="D309" s="40">
        <v>1062</v>
      </c>
      <c r="E309" s="40">
        <v>1057</v>
      </c>
      <c r="F309" s="40">
        <v>1053</v>
      </c>
      <c r="G309" s="40">
        <v>1048</v>
      </c>
      <c r="H309" s="40">
        <v>1043</v>
      </c>
      <c r="I309" s="40">
        <v>1039</v>
      </c>
      <c r="J309" s="40">
        <v>1034</v>
      </c>
      <c r="K309" s="40">
        <v>1029</v>
      </c>
      <c r="L309" s="40">
        <v>1023</v>
      </c>
      <c r="M309" s="40">
        <v>1017</v>
      </c>
      <c r="N309" s="40">
        <v>1022</v>
      </c>
      <c r="O309" s="40">
        <v>1027</v>
      </c>
    </row>
    <row r="310" spans="1:15" s="40" customFormat="1" ht="12.75">
      <c r="A310" s="36">
        <v>45000</v>
      </c>
      <c r="B310" s="36">
        <v>3750</v>
      </c>
      <c r="C310" s="40">
        <v>1069</v>
      </c>
      <c r="D310" s="40">
        <v>1064</v>
      </c>
      <c r="E310" s="40">
        <v>1059</v>
      </c>
      <c r="F310" s="40">
        <v>1055</v>
      </c>
      <c r="G310" s="40">
        <v>1050</v>
      </c>
      <c r="H310" s="40">
        <v>1046</v>
      </c>
      <c r="I310" s="40">
        <v>1041</v>
      </c>
      <c r="J310" s="40">
        <v>1036</v>
      </c>
      <c r="K310" s="40">
        <v>1032</v>
      </c>
      <c r="L310" s="40">
        <v>1025</v>
      </c>
      <c r="M310" s="40">
        <v>1019</v>
      </c>
      <c r="N310" s="40">
        <v>1024</v>
      </c>
      <c r="O310" s="40">
        <v>1029</v>
      </c>
    </row>
    <row r="311" spans="1:15" s="40" customFormat="1" ht="12.75">
      <c r="A311" s="36">
        <v>45120</v>
      </c>
      <c r="B311" s="36">
        <v>3760</v>
      </c>
      <c r="C311" s="40">
        <v>1072</v>
      </c>
      <c r="D311" s="40">
        <v>1066</v>
      </c>
      <c r="E311" s="40">
        <v>1061</v>
      </c>
      <c r="F311" s="40">
        <v>1057</v>
      </c>
      <c r="G311" s="40">
        <v>1052</v>
      </c>
      <c r="H311" s="40">
        <v>1048</v>
      </c>
      <c r="I311" s="40">
        <v>1043</v>
      </c>
      <c r="J311" s="40">
        <v>1038</v>
      </c>
      <c r="K311" s="40">
        <v>1033</v>
      </c>
      <c r="L311" s="40">
        <v>1027</v>
      </c>
      <c r="M311" s="40">
        <v>1021</v>
      </c>
      <c r="N311" s="40">
        <v>1026</v>
      </c>
      <c r="O311" s="40">
        <v>1031</v>
      </c>
    </row>
    <row r="312" spans="1:15" s="40" customFormat="1" ht="12.75">
      <c r="A312" s="36">
        <v>45240</v>
      </c>
      <c r="B312" s="36">
        <v>3770</v>
      </c>
      <c r="C312" s="40">
        <v>1074</v>
      </c>
      <c r="D312" s="40">
        <v>1068</v>
      </c>
      <c r="E312" s="40">
        <v>1063</v>
      </c>
      <c r="F312" s="40">
        <v>1059</v>
      </c>
      <c r="G312" s="40">
        <v>1054</v>
      </c>
      <c r="H312" s="40">
        <v>1050</v>
      </c>
      <c r="I312" s="40">
        <v>1045</v>
      </c>
      <c r="J312" s="40">
        <v>1040</v>
      </c>
      <c r="K312" s="40">
        <v>1035</v>
      </c>
      <c r="L312" s="40">
        <v>1029</v>
      </c>
      <c r="M312" s="40">
        <v>1023</v>
      </c>
      <c r="N312" s="40">
        <v>1028</v>
      </c>
      <c r="O312" s="40">
        <v>1033</v>
      </c>
    </row>
    <row r="313" spans="1:15" s="40" customFormat="1" ht="12.75">
      <c r="A313" s="36">
        <v>45360</v>
      </c>
      <c r="B313" s="36">
        <v>3780</v>
      </c>
      <c r="C313" s="40">
        <v>1076</v>
      </c>
      <c r="D313" s="40">
        <v>1071</v>
      </c>
      <c r="E313" s="40">
        <v>1066</v>
      </c>
      <c r="F313" s="40">
        <v>1061</v>
      </c>
      <c r="G313" s="40">
        <v>1057</v>
      </c>
      <c r="H313" s="40">
        <v>1052</v>
      </c>
      <c r="I313" s="40">
        <v>1047</v>
      </c>
      <c r="J313" s="40">
        <v>1042</v>
      </c>
      <c r="K313" s="40">
        <v>1038</v>
      </c>
      <c r="L313" s="40">
        <v>1031</v>
      </c>
      <c r="M313" s="40">
        <v>1025</v>
      </c>
      <c r="N313" s="40">
        <v>1030</v>
      </c>
      <c r="O313" s="40">
        <v>1035</v>
      </c>
    </row>
    <row r="314" spans="1:15" s="40" customFormat="1" ht="12.75">
      <c r="A314" s="36">
        <v>45480</v>
      </c>
      <c r="B314" s="36">
        <v>3790</v>
      </c>
      <c r="C314" s="40">
        <v>1078</v>
      </c>
      <c r="D314" s="40">
        <v>1073</v>
      </c>
      <c r="E314" s="40">
        <v>1067</v>
      </c>
      <c r="F314" s="40">
        <v>1063</v>
      </c>
      <c r="G314" s="40">
        <v>1059</v>
      </c>
      <c r="H314" s="40">
        <v>1054</v>
      </c>
      <c r="I314" s="40">
        <v>1049</v>
      </c>
      <c r="J314" s="40">
        <v>1044</v>
      </c>
      <c r="K314" s="40">
        <v>1039</v>
      </c>
      <c r="L314" s="40">
        <v>1033</v>
      </c>
      <c r="M314" s="40">
        <v>1027</v>
      </c>
      <c r="N314" s="40">
        <v>1032</v>
      </c>
      <c r="O314" s="40">
        <v>1037</v>
      </c>
    </row>
    <row r="315" spans="1:15" s="40" customFormat="1" ht="12.75">
      <c r="A315" s="36">
        <v>45600</v>
      </c>
      <c r="B315" s="36">
        <v>3800</v>
      </c>
      <c r="C315" s="40">
        <v>1080</v>
      </c>
      <c r="D315" s="40">
        <v>1075</v>
      </c>
      <c r="E315" s="40">
        <v>1070</v>
      </c>
      <c r="F315" s="40">
        <v>1065</v>
      </c>
      <c r="G315" s="40">
        <v>1061</v>
      </c>
      <c r="H315" s="40">
        <v>1056</v>
      </c>
      <c r="I315" s="40">
        <v>1051</v>
      </c>
      <c r="J315" s="40">
        <v>1046</v>
      </c>
      <c r="K315" s="40">
        <v>1042</v>
      </c>
      <c r="L315" s="40">
        <v>1035</v>
      </c>
      <c r="M315" s="40">
        <v>1029</v>
      </c>
      <c r="N315" s="40">
        <v>1034</v>
      </c>
      <c r="O315" s="40">
        <v>1038</v>
      </c>
    </row>
    <row r="316" spans="1:15" s="40" customFormat="1" ht="12.75">
      <c r="A316" s="36">
        <v>45720</v>
      </c>
      <c r="B316" s="36">
        <v>3810</v>
      </c>
      <c r="C316" s="40">
        <v>1082</v>
      </c>
      <c r="D316" s="40">
        <v>1077</v>
      </c>
      <c r="E316" s="40">
        <v>1072</v>
      </c>
      <c r="F316" s="40">
        <v>1067</v>
      </c>
      <c r="G316" s="40">
        <v>1063</v>
      </c>
      <c r="H316" s="40">
        <v>1058</v>
      </c>
      <c r="I316" s="40">
        <v>1053</v>
      </c>
      <c r="J316" s="40">
        <v>1048</v>
      </c>
      <c r="K316" s="40">
        <v>1044</v>
      </c>
      <c r="L316" s="40">
        <v>1037</v>
      </c>
      <c r="M316" s="40">
        <v>1031</v>
      </c>
      <c r="N316" s="40">
        <v>1036</v>
      </c>
      <c r="O316" s="40">
        <v>1040</v>
      </c>
    </row>
    <row r="317" spans="1:15" s="40" customFormat="1" ht="12.75">
      <c r="A317" s="36">
        <v>45840</v>
      </c>
      <c r="B317" s="36">
        <v>3820</v>
      </c>
      <c r="C317" s="40">
        <v>1084</v>
      </c>
      <c r="D317" s="40">
        <v>1079</v>
      </c>
      <c r="E317" s="40">
        <v>1074</v>
      </c>
      <c r="F317" s="40">
        <v>1070</v>
      </c>
      <c r="G317" s="40">
        <v>1065</v>
      </c>
      <c r="H317" s="40">
        <v>1060</v>
      </c>
      <c r="I317" s="40">
        <v>1055</v>
      </c>
      <c r="J317" s="40">
        <v>1051</v>
      </c>
      <c r="K317" s="40">
        <v>1046</v>
      </c>
      <c r="L317" s="40">
        <v>1039</v>
      </c>
      <c r="M317" s="40">
        <v>1032</v>
      </c>
      <c r="N317" s="40">
        <v>1038</v>
      </c>
      <c r="O317" s="40">
        <v>1042</v>
      </c>
    </row>
    <row r="318" spans="1:15" s="40" customFormat="1" ht="12.75">
      <c r="A318" s="36">
        <v>45960</v>
      </c>
      <c r="B318" s="36">
        <v>3830</v>
      </c>
      <c r="C318" s="40">
        <v>1087</v>
      </c>
      <c r="D318" s="40">
        <v>1081</v>
      </c>
      <c r="E318" s="40">
        <v>1076</v>
      </c>
      <c r="F318" s="40">
        <v>1072</v>
      </c>
      <c r="G318" s="40">
        <v>1067</v>
      </c>
      <c r="H318" s="40">
        <v>1062</v>
      </c>
      <c r="I318" s="40">
        <v>1057</v>
      </c>
      <c r="J318" s="40">
        <v>1052</v>
      </c>
      <c r="K318" s="40">
        <v>1048</v>
      </c>
      <c r="L318" s="40">
        <v>1041</v>
      </c>
      <c r="M318" s="40">
        <v>1034</v>
      </c>
      <c r="N318" s="40">
        <v>1039</v>
      </c>
      <c r="O318" s="40">
        <v>1044</v>
      </c>
    </row>
    <row r="319" spans="1:15" s="40" customFormat="1" ht="12.75">
      <c r="A319" s="36">
        <v>46080</v>
      </c>
      <c r="B319" s="36">
        <v>3840</v>
      </c>
      <c r="C319" s="40">
        <v>1089</v>
      </c>
      <c r="D319" s="40">
        <v>1083</v>
      </c>
      <c r="E319" s="40">
        <v>1078</v>
      </c>
      <c r="F319" s="40">
        <v>1074</v>
      </c>
      <c r="G319" s="40">
        <v>1069</v>
      </c>
      <c r="H319" s="40">
        <v>1064</v>
      </c>
      <c r="I319" s="40">
        <v>1059</v>
      </c>
      <c r="J319" s="40">
        <v>1055</v>
      </c>
      <c r="K319" s="40">
        <v>1050</v>
      </c>
      <c r="L319" s="40">
        <v>1043</v>
      </c>
      <c r="M319" s="40">
        <v>1036</v>
      </c>
      <c r="N319" s="40">
        <v>1041</v>
      </c>
      <c r="O319" s="40">
        <v>1046</v>
      </c>
    </row>
    <row r="320" spans="1:15" s="40" customFormat="1" ht="12.75">
      <c r="A320" s="36">
        <v>46200</v>
      </c>
      <c r="B320" s="36">
        <v>3850</v>
      </c>
      <c r="C320" s="40">
        <v>1091</v>
      </c>
      <c r="D320" s="40">
        <v>1086</v>
      </c>
      <c r="E320" s="40">
        <v>1080</v>
      </c>
      <c r="F320" s="40">
        <v>1076</v>
      </c>
      <c r="G320" s="40">
        <v>1071</v>
      </c>
      <c r="H320" s="40">
        <v>1066</v>
      </c>
      <c r="I320" s="40">
        <v>1061</v>
      </c>
      <c r="J320" s="40">
        <v>1057</v>
      </c>
      <c r="K320" s="40">
        <v>1052</v>
      </c>
      <c r="L320" s="40">
        <v>1045</v>
      </c>
      <c r="M320" s="40">
        <v>1038</v>
      </c>
      <c r="N320" s="40">
        <v>1043</v>
      </c>
      <c r="O320" s="40">
        <v>1048</v>
      </c>
    </row>
    <row r="321" spans="1:15" s="40" customFormat="1" ht="12.75">
      <c r="A321" s="36">
        <v>46320</v>
      </c>
      <c r="B321" s="36">
        <v>3860</v>
      </c>
      <c r="C321" s="40">
        <v>1093</v>
      </c>
      <c r="D321" s="40">
        <v>1088</v>
      </c>
      <c r="E321" s="40">
        <v>1082</v>
      </c>
      <c r="F321" s="40">
        <v>1078</v>
      </c>
      <c r="G321" s="40">
        <v>1073</v>
      </c>
      <c r="H321" s="40">
        <v>1068</v>
      </c>
      <c r="I321" s="40">
        <v>1063</v>
      </c>
      <c r="J321" s="40">
        <v>1059</v>
      </c>
      <c r="K321" s="40">
        <v>1054</v>
      </c>
      <c r="L321" s="40">
        <v>1047</v>
      </c>
      <c r="M321" s="40">
        <v>1040</v>
      </c>
      <c r="N321" s="40">
        <v>1045</v>
      </c>
      <c r="O321" s="40">
        <v>1050</v>
      </c>
    </row>
    <row r="322" spans="1:15" s="40" customFormat="1" ht="12.75">
      <c r="A322" s="36">
        <v>46440</v>
      </c>
      <c r="B322" s="36">
        <v>3870</v>
      </c>
      <c r="C322" s="40">
        <v>1095</v>
      </c>
      <c r="D322" s="40">
        <v>1090</v>
      </c>
      <c r="E322" s="40">
        <v>1085</v>
      </c>
      <c r="F322" s="40">
        <v>1080</v>
      </c>
      <c r="G322" s="40">
        <v>1075</v>
      </c>
      <c r="H322" s="40">
        <v>1071</v>
      </c>
      <c r="I322" s="40">
        <v>1066</v>
      </c>
      <c r="J322" s="40">
        <v>1061</v>
      </c>
      <c r="K322" s="40">
        <v>1056</v>
      </c>
      <c r="L322" s="40">
        <v>1049</v>
      </c>
      <c r="M322" s="40">
        <v>1042</v>
      </c>
      <c r="N322" s="40">
        <v>1047</v>
      </c>
      <c r="O322" s="40">
        <v>1052</v>
      </c>
    </row>
    <row r="323" spans="1:15" s="40" customFormat="1" ht="12.75">
      <c r="A323" s="36">
        <v>46560</v>
      </c>
      <c r="B323" s="36">
        <v>3880</v>
      </c>
      <c r="C323" s="40">
        <v>1097</v>
      </c>
      <c r="D323" s="40">
        <v>1092</v>
      </c>
      <c r="E323" s="40">
        <v>1087</v>
      </c>
      <c r="F323" s="40">
        <v>1082</v>
      </c>
      <c r="G323" s="40">
        <v>1077</v>
      </c>
      <c r="H323" s="40">
        <v>1073</v>
      </c>
      <c r="I323" s="40">
        <v>1068</v>
      </c>
      <c r="J323" s="40">
        <v>1063</v>
      </c>
      <c r="K323" s="40">
        <v>1058</v>
      </c>
      <c r="L323" s="40">
        <v>1051</v>
      </c>
      <c r="M323" s="40">
        <v>1044</v>
      </c>
      <c r="N323" s="40">
        <v>1049</v>
      </c>
      <c r="O323" s="40">
        <v>1054</v>
      </c>
    </row>
    <row r="324" spans="1:15" s="40" customFormat="1" ht="12.75">
      <c r="A324" s="36">
        <v>46680</v>
      </c>
      <c r="B324" s="36">
        <v>3890</v>
      </c>
      <c r="C324" s="40">
        <v>1099</v>
      </c>
      <c r="D324" s="40">
        <v>1094</v>
      </c>
      <c r="E324" s="40">
        <v>1089</v>
      </c>
      <c r="F324" s="40">
        <v>1084</v>
      </c>
      <c r="G324" s="40">
        <v>1080</v>
      </c>
      <c r="H324" s="40">
        <v>1075</v>
      </c>
      <c r="I324" s="40">
        <v>1070</v>
      </c>
      <c r="J324" s="40">
        <v>1065</v>
      </c>
      <c r="K324" s="40">
        <v>1060</v>
      </c>
      <c r="L324" s="40">
        <v>1053</v>
      </c>
      <c r="M324" s="40">
        <v>1046</v>
      </c>
      <c r="N324" s="40">
        <v>1051</v>
      </c>
      <c r="O324" s="40">
        <v>1056</v>
      </c>
    </row>
    <row r="325" spans="1:15" s="40" customFormat="1" ht="12.75">
      <c r="A325" s="36">
        <v>46800</v>
      </c>
      <c r="B325" s="36">
        <v>3900</v>
      </c>
      <c r="C325" s="40">
        <v>1101</v>
      </c>
      <c r="D325" s="40">
        <v>1096</v>
      </c>
      <c r="E325" s="40">
        <v>1091</v>
      </c>
      <c r="F325" s="40">
        <v>1086</v>
      </c>
      <c r="G325" s="40">
        <v>1082</v>
      </c>
      <c r="H325" s="40">
        <v>1077</v>
      </c>
      <c r="I325" s="40">
        <v>1072</v>
      </c>
      <c r="J325" s="40">
        <v>1067</v>
      </c>
      <c r="K325" s="40">
        <v>1062</v>
      </c>
      <c r="L325" s="40">
        <v>1055</v>
      </c>
      <c r="M325" s="40">
        <v>1048</v>
      </c>
      <c r="N325" s="40">
        <v>1053</v>
      </c>
      <c r="O325" s="40">
        <v>1058</v>
      </c>
    </row>
    <row r="326" spans="1:15" s="40" customFormat="1" ht="12.75">
      <c r="A326" s="36">
        <v>46920</v>
      </c>
      <c r="B326" s="36">
        <v>3910</v>
      </c>
      <c r="C326" s="40">
        <v>1104</v>
      </c>
      <c r="D326" s="40">
        <v>1098</v>
      </c>
      <c r="E326" s="40">
        <v>1093</v>
      </c>
      <c r="F326" s="40">
        <v>1088</v>
      </c>
      <c r="G326" s="40">
        <v>1084</v>
      </c>
      <c r="H326" s="40">
        <v>1079</v>
      </c>
      <c r="I326" s="40">
        <v>1074</v>
      </c>
      <c r="J326" s="40">
        <v>1069</v>
      </c>
      <c r="K326" s="40">
        <v>1064</v>
      </c>
      <c r="L326" s="40">
        <v>1057</v>
      </c>
      <c r="M326" s="40">
        <v>1050</v>
      </c>
      <c r="N326" s="40">
        <v>1055</v>
      </c>
      <c r="O326" s="40">
        <v>1059</v>
      </c>
    </row>
    <row r="327" spans="1:15" s="40" customFormat="1" ht="12.75">
      <c r="A327" s="36">
        <v>47040</v>
      </c>
      <c r="B327" s="36">
        <v>3920</v>
      </c>
      <c r="C327" s="40">
        <v>1106</v>
      </c>
      <c r="D327" s="40">
        <v>1101</v>
      </c>
      <c r="E327" s="40">
        <v>1095</v>
      </c>
      <c r="F327" s="40">
        <v>1091</v>
      </c>
      <c r="G327" s="40">
        <v>1086</v>
      </c>
      <c r="H327" s="40">
        <v>1081</v>
      </c>
      <c r="I327" s="40">
        <v>1076</v>
      </c>
      <c r="J327" s="40">
        <v>1071</v>
      </c>
      <c r="K327" s="40">
        <v>1066</v>
      </c>
      <c r="L327" s="40">
        <v>1059</v>
      </c>
      <c r="M327" s="40">
        <v>1052</v>
      </c>
      <c r="N327" s="40">
        <v>1057</v>
      </c>
      <c r="O327" s="40">
        <v>1061</v>
      </c>
    </row>
    <row r="328" spans="1:15" s="40" customFormat="1" ht="12.75">
      <c r="A328" s="36">
        <v>47160</v>
      </c>
      <c r="B328" s="36">
        <v>3930</v>
      </c>
      <c r="C328" s="40">
        <v>1108</v>
      </c>
      <c r="D328" s="40">
        <v>1102</v>
      </c>
      <c r="E328" s="40">
        <v>1097</v>
      </c>
      <c r="F328" s="40">
        <v>1093</v>
      </c>
      <c r="G328" s="40">
        <v>1088</v>
      </c>
      <c r="H328" s="40">
        <v>1083</v>
      </c>
      <c r="I328" s="40">
        <v>1078</v>
      </c>
      <c r="J328" s="40">
        <v>1073</v>
      </c>
      <c r="K328" s="40">
        <v>1068</v>
      </c>
      <c r="L328" s="40">
        <v>1061</v>
      </c>
      <c r="M328" s="40">
        <v>1054</v>
      </c>
      <c r="N328" s="40">
        <v>1059</v>
      </c>
      <c r="O328" s="40">
        <v>1063</v>
      </c>
    </row>
    <row r="329" spans="1:15" s="40" customFormat="1" ht="12.75">
      <c r="A329" s="36">
        <v>47280</v>
      </c>
      <c r="B329" s="36">
        <v>3940</v>
      </c>
      <c r="C329" s="40">
        <v>1110</v>
      </c>
      <c r="D329" s="40">
        <v>1105</v>
      </c>
      <c r="E329" s="40">
        <v>1099</v>
      </c>
      <c r="F329" s="40">
        <v>1095</v>
      </c>
      <c r="G329" s="40">
        <v>1090</v>
      </c>
      <c r="H329" s="40">
        <v>1085</v>
      </c>
      <c r="I329" s="40">
        <v>1080</v>
      </c>
      <c r="J329" s="40">
        <v>1075</v>
      </c>
      <c r="K329" s="40">
        <v>1070</v>
      </c>
      <c r="L329" s="40">
        <v>1063</v>
      </c>
      <c r="M329" s="40">
        <v>1056</v>
      </c>
      <c r="N329" s="40">
        <v>1061</v>
      </c>
      <c r="O329" s="40">
        <v>1065</v>
      </c>
    </row>
    <row r="330" spans="1:15" s="40" customFormat="1" ht="12.75">
      <c r="A330" s="36">
        <v>47400</v>
      </c>
      <c r="B330" s="36">
        <v>3950</v>
      </c>
      <c r="C330" s="40">
        <v>1112</v>
      </c>
      <c r="D330" s="40">
        <v>1107</v>
      </c>
      <c r="E330" s="40">
        <v>1101</v>
      </c>
      <c r="F330" s="40">
        <v>1097</v>
      </c>
      <c r="G330" s="40">
        <v>1092</v>
      </c>
      <c r="H330" s="40">
        <v>1087</v>
      </c>
      <c r="I330" s="40">
        <v>1082</v>
      </c>
      <c r="J330" s="40">
        <v>1077</v>
      </c>
      <c r="K330" s="40">
        <v>1072</v>
      </c>
      <c r="L330" s="40">
        <v>1065</v>
      </c>
      <c r="M330" s="40">
        <v>1058</v>
      </c>
      <c r="N330" s="40">
        <v>1063</v>
      </c>
      <c r="O330" s="40">
        <v>1067</v>
      </c>
    </row>
    <row r="331" spans="1:15" s="40" customFormat="1" ht="12.75">
      <c r="A331" s="36">
        <v>47520</v>
      </c>
      <c r="B331" s="36">
        <v>3960</v>
      </c>
      <c r="C331" s="40">
        <v>1114</v>
      </c>
      <c r="D331" s="40">
        <v>1109</v>
      </c>
      <c r="E331" s="40">
        <v>1104</v>
      </c>
      <c r="F331" s="40">
        <v>1099</v>
      </c>
      <c r="G331" s="40">
        <v>1094</v>
      </c>
      <c r="H331" s="40">
        <v>1089</v>
      </c>
      <c r="I331" s="40">
        <v>1084</v>
      </c>
      <c r="J331" s="40">
        <v>1079</v>
      </c>
      <c r="K331" s="40">
        <v>1074</v>
      </c>
      <c r="L331" s="40">
        <v>1067</v>
      </c>
      <c r="M331" s="40">
        <v>1059</v>
      </c>
      <c r="N331" s="40">
        <v>1064</v>
      </c>
      <c r="O331" s="40">
        <v>1069</v>
      </c>
    </row>
    <row r="332" spans="1:15" s="40" customFormat="1" ht="12.75">
      <c r="A332" s="36">
        <v>47640</v>
      </c>
      <c r="B332" s="36">
        <v>3970</v>
      </c>
      <c r="C332" s="40">
        <v>1116</v>
      </c>
      <c r="D332" s="40">
        <v>1111</v>
      </c>
      <c r="E332" s="40">
        <v>1106</v>
      </c>
      <c r="F332" s="40">
        <v>1101</v>
      </c>
      <c r="G332" s="40">
        <v>1096</v>
      </c>
      <c r="H332" s="40">
        <v>1091</v>
      </c>
      <c r="I332" s="40">
        <v>1086</v>
      </c>
      <c r="J332" s="40">
        <v>1081</v>
      </c>
      <c r="K332" s="40">
        <v>1076</v>
      </c>
      <c r="L332" s="40">
        <v>1069</v>
      </c>
      <c r="M332" s="40">
        <v>1061</v>
      </c>
      <c r="N332" s="40">
        <v>1066</v>
      </c>
      <c r="O332" s="40">
        <v>1071</v>
      </c>
    </row>
    <row r="333" spans="1:15" s="40" customFormat="1" ht="12.75">
      <c r="A333" s="36">
        <v>47760</v>
      </c>
      <c r="B333" s="36">
        <v>3980</v>
      </c>
      <c r="C333" s="40">
        <v>1119</v>
      </c>
      <c r="D333" s="40">
        <v>1113</v>
      </c>
      <c r="E333" s="40">
        <v>1108</v>
      </c>
      <c r="F333" s="40">
        <v>1103</v>
      </c>
      <c r="G333" s="40">
        <v>1098</v>
      </c>
      <c r="H333" s="40">
        <v>1093</v>
      </c>
      <c r="I333" s="40">
        <v>1088</v>
      </c>
      <c r="J333" s="40">
        <v>1083</v>
      </c>
      <c r="K333" s="40">
        <v>1078</v>
      </c>
      <c r="L333" s="40">
        <v>1071</v>
      </c>
      <c r="M333" s="40">
        <v>1063</v>
      </c>
      <c r="N333" s="40">
        <v>1068</v>
      </c>
      <c r="O333" s="40">
        <v>1073</v>
      </c>
    </row>
    <row r="334" spans="1:15" s="40" customFormat="1" ht="12.75">
      <c r="A334" s="36">
        <v>47880</v>
      </c>
      <c r="B334" s="36">
        <v>3990</v>
      </c>
      <c r="C334" s="40">
        <v>1121</v>
      </c>
      <c r="D334" s="40">
        <v>1116</v>
      </c>
      <c r="E334" s="40">
        <v>1110</v>
      </c>
      <c r="F334" s="40">
        <v>1105</v>
      </c>
      <c r="G334" s="40">
        <v>1100</v>
      </c>
      <c r="H334" s="40">
        <v>1095</v>
      </c>
      <c r="I334" s="40">
        <v>1090</v>
      </c>
      <c r="J334" s="40">
        <v>1085</v>
      </c>
      <c r="K334" s="40">
        <v>1080</v>
      </c>
      <c r="L334" s="40">
        <v>1073</v>
      </c>
      <c r="M334" s="40">
        <v>1065</v>
      </c>
      <c r="N334" s="40">
        <v>1070</v>
      </c>
      <c r="O334" s="40">
        <v>1075</v>
      </c>
    </row>
    <row r="335" spans="1:15" s="40" customFormat="1" ht="12.75">
      <c r="A335" s="36">
        <v>48000</v>
      </c>
      <c r="B335" s="36">
        <v>4000</v>
      </c>
      <c r="C335" s="40">
        <v>1123</v>
      </c>
      <c r="D335" s="40">
        <v>1117</v>
      </c>
      <c r="E335" s="40">
        <v>1112</v>
      </c>
      <c r="F335" s="40">
        <v>1107</v>
      </c>
      <c r="G335" s="40">
        <v>1102</v>
      </c>
      <c r="H335" s="40">
        <v>1097</v>
      </c>
      <c r="I335" s="40">
        <v>1092</v>
      </c>
      <c r="J335" s="40">
        <v>1087</v>
      </c>
      <c r="K335" s="40">
        <v>1082</v>
      </c>
      <c r="L335" s="40">
        <v>1075</v>
      </c>
      <c r="M335" s="40">
        <v>1067</v>
      </c>
      <c r="N335" s="40">
        <v>1072</v>
      </c>
      <c r="O335" s="40">
        <v>1077</v>
      </c>
    </row>
    <row r="336" spans="1:15" s="40" customFormat="1" ht="12.75">
      <c r="A336" s="36">
        <v>48120</v>
      </c>
      <c r="B336" s="36">
        <v>4010</v>
      </c>
      <c r="C336" s="40">
        <v>1125</v>
      </c>
      <c r="D336" s="40">
        <v>1120</v>
      </c>
      <c r="E336" s="40">
        <v>1114</v>
      </c>
      <c r="F336" s="40">
        <v>1109</v>
      </c>
      <c r="G336" s="40">
        <v>1104</v>
      </c>
      <c r="H336" s="40">
        <v>1099</v>
      </c>
      <c r="I336" s="40">
        <v>1094</v>
      </c>
      <c r="J336" s="40">
        <v>1089</v>
      </c>
      <c r="K336" s="40">
        <v>1084</v>
      </c>
      <c r="L336" s="40">
        <v>1077</v>
      </c>
      <c r="M336" s="40">
        <v>1069</v>
      </c>
      <c r="N336" s="40">
        <v>1074</v>
      </c>
      <c r="O336" s="40">
        <v>1079</v>
      </c>
    </row>
    <row r="337" spans="1:15" s="40" customFormat="1" ht="12.75">
      <c r="A337" s="36">
        <v>48240</v>
      </c>
      <c r="B337" s="36">
        <v>4020</v>
      </c>
      <c r="C337" s="40">
        <v>1127</v>
      </c>
      <c r="D337" s="40">
        <v>1122</v>
      </c>
      <c r="E337" s="40">
        <v>1116</v>
      </c>
      <c r="F337" s="40">
        <v>1111</v>
      </c>
      <c r="G337" s="40">
        <v>1107</v>
      </c>
      <c r="H337" s="40">
        <v>1101</v>
      </c>
      <c r="I337" s="40">
        <v>1096</v>
      </c>
      <c r="J337" s="40">
        <v>1091</v>
      </c>
      <c r="K337" s="40">
        <v>1086</v>
      </c>
      <c r="L337" s="40">
        <v>1079</v>
      </c>
      <c r="M337" s="40">
        <v>1071</v>
      </c>
      <c r="N337" s="40">
        <v>1076</v>
      </c>
      <c r="O337" s="40">
        <v>1080</v>
      </c>
    </row>
    <row r="338" spans="1:15" s="40" customFormat="1" ht="12.75">
      <c r="A338" s="36">
        <v>48360</v>
      </c>
      <c r="B338" s="36">
        <v>4030</v>
      </c>
      <c r="C338" s="40">
        <v>1129</v>
      </c>
      <c r="D338" s="40">
        <v>1124</v>
      </c>
      <c r="E338" s="40">
        <v>1118</v>
      </c>
      <c r="F338" s="40">
        <v>1113</v>
      </c>
      <c r="G338" s="40">
        <v>1109</v>
      </c>
      <c r="H338" s="40">
        <v>1103</v>
      </c>
      <c r="I338" s="40">
        <v>1098</v>
      </c>
      <c r="J338" s="40">
        <v>1093</v>
      </c>
      <c r="K338" s="40">
        <v>1088</v>
      </c>
      <c r="L338" s="40">
        <v>1081</v>
      </c>
      <c r="M338" s="40">
        <v>1073</v>
      </c>
      <c r="N338" s="40">
        <v>1078</v>
      </c>
      <c r="O338" s="40">
        <v>1082</v>
      </c>
    </row>
    <row r="339" spans="1:15" s="40" customFormat="1" ht="12.75">
      <c r="A339" s="36">
        <v>48480</v>
      </c>
      <c r="B339" s="36">
        <v>4040</v>
      </c>
      <c r="C339" s="40">
        <v>1132</v>
      </c>
      <c r="D339" s="40">
        <v>1126</v>
      </c>
      <c r="E339" s="40">
        <v>1121</v>
      </c>
      <c r="F339" s="40">
        <v>1116</v>
      </c>
      <c r="G339" s="40">
        <v>1110</v>
      </c>
      <c r="H339" s="40">
        <v>1105</v>
      </c>
      <c r="I339" s="40">
        <v>1100</v>
      </c>
      <c r="J339" s="40">
        <v>1095</v>
      </c>
      <c r="K339" s="40">
        <v>1090</v>
      </c>
      <c r="L339" s="40">
        <v>1083</v>
      </c>
      <c r="M339" s="40">
        <v>1075</v>
      </c>
      <c r="N339" s="40">
        <v>1080</v>
      </c>
      <c r="O339" s="40">
        <v>1084</v>
      </c>
    </row>
    <row r="340" spans="1:15" s="40" customFormat="1" ht="12.75">
      <c r="A340" s="36">
        <v>48600</v>
      </c>
      <c r="B340" s="36">
        <v>4050</v>
      </c>
      <c r="C340" s="40">
        <v>1134</v>
      </c>
      <c r="D340" s="40">
        <v>1128</v>
      </c>
      <c r="E340" s="40">
        <v>1123</v>
      </c>
      <c r="F340" s="40">
        <v>1117</v>
      </c>
      <c r="G340" s="40">
        <v>1113</v>
      </c>
      <c r="H340" s="40">
        <v>1108</v>
      </c>
      <c r="I340" s="40">
        <v>1102</v>
      </c>
      <c r="J340" s="40">
        <v>1097</v>
      </c>
      <c r="K340" s="40">
        <v>1092</v>
      </c>
      <c r="L340" s="40">
        <v>1085</v>
      </c>
      <c r="M340" s="40">
        <v>1077</v>
      </c>
      <c r="N340" s="40">
        <v>1082</v>
      </c>
      <c r="O340" s="40">
        <v>1086</v>
      </c>
    </row>
    <row r="341" spans="1:15" s="40" customFormat="1" ht="12.75">
      <c r="A341" s="36">
        <v>48720</v>
      </c>
      <c r="B341" s="36">
        <v>4060</v>
      </c>
      <c r="C341" s="40">
        <v>1136</v>
      </c>
      <c r="D341" s="40">
        <v>1130</v>
      </c>
      <c r="E341" s="40">
        <v>1125</v>
      </c>
      <c r="F341" s="40">
        <v>1120</v>
      </c>
      <c r="G341" s="40">
        <v>1115</v>
      </c>
      <c r="H341" s="40">
        <v>1109</v>
      </c>
      <c r="I341" s="40">
        <v>1104</v>
      </c>
      <c r="J341" s="40">
        <v>1099</v>
      </c>
      <c r="K341" s="40">
        <v>1094</v>
      </c>
      <c r="L341" s="40">
        <v>1087</v>
      </c>
      <c r="M341" s="40">
        <v>1079</v>
      </c>
      <c r="N341" s="40">
        <v>1083</v>
      </c>
      <c r="O341" s="40">
        <v>1088</v>
      </c>
    </row>
    <row r="342" spans="1:15" s="40" customFormat="1" ht="12.75">
      <c r="A342" s="36">
        <v>48840</v>
      </c>
      <c r="B342" s="36">
        <v>4070</v>
      </c>
      <c r="C342" s="40">
        <v>1138</v>
      </c>
      <c r="D342" s="40">
        <v>1132</v>
      </c>
      <c r="E342" s="40">
        <v>1127</v>
      </c>
      <c r="F342" s="40">
        <v>1122</v>
      </c>
      <c r="G342" s="40">
        <v>1117</v>
      </c>
      <c r="H342" s="40">
        <v>1111</v>
      </c>
      <c r="I342" s="40">
        <v>1106</v>
      </c>
      <c r="J342" s="40">
        <v>1101</v>
      </c>
      <c r="K342" s="40">
        <v>1096</v>
      </c>
      <c r="L342" s="40">
        <v>1089</v>
      </c>
      <c r="M342" s="40">
        <v>1081</v>
      </c>
      <c r="N342" s="40">
        <v>1085</v>
      </c>
      <c r="O342" s="40">
        <v>1090</v>
      </c>
    </row>
    <row r="343" spans="1:15" s="40" customFormat="1" ht="12.75">
      <c r="A343" s="36">
        <v>48960</v>
      </c>
      <c r="B343" s="36">
        <v>4080</v>
      </c>
      <c r="C343" s="40">
        <v>1140</v>
      </c>
      <c r="D343" s="40">
        <v>1135</v>
      </c>
      <c r="E343" s="40">
        <v>1129</v>
      </c>
      <c r="F343" s="40">
        <v>1124</v>
      </c>
      <c r="G343" s="40">
        <v>1119</v>
      </c>
      <c r="H343" s="40">
        <v>1114</v>
      </c>
      <c r="I343" s="40">
        <v>1108</v>
      </c>
      <c r="J343" s="40">
        <v>1103</v>
      </c>
      <c r="K343" s="40">
        <v>1098</v>
      </c>
      <c r="L343" s="40">
        <v>1091</v>
      </c>
      <c r="M343" s="40">
        <v>1083</v>
      </c>
      <c r="N343" s="40">
        <v>1087</v>
      </c>
      <c r="O343" s="40">
        <v>1092</v>
      </c>
    </row>
    <row r="344" spans="1:15" s="40" customFormat="1" ht="12.75">
      <c r="A344" s="36">
        <v>49080</v>
      </c>
      <c r="B344" s="36">
        <v>4090</v>
      </c>
      <c r="C344" s="40">
        <v>1142</v>
      </c>
      <c r="D344" s="40">
        <v>1137</v>
      </c>
      <c r="E344" s="40">
        <v>1131</v>
      </c>
      <c r="F344" s="40">
        <v>1126</v>
      </c>
      <c r="G344" s="40">
        <v>1121</v>
      </c>
      <c r="H344" s="40">
        <v>1116</v>
      </c>
      <c r="I344" s="40">
        <v>1110</v>
      </c>
      <c r="J344" s="40">
        <v>1105</v>
      </c>
      <c r="K344" s="40">
        <v>1100</v>
      </c>
      <c r="L344" s="40">
        <v>1093</v>
      </c>
      <c r="M344" s="40">
        <v>1085</v>
      </c>
      <c r="N344" s="40">
        <v>1089</v>
      </c>
      <c r="O344" s="40">
        <v>1094</v>
      </c>
    </row>
    <row r="345" spans="1:15" s="40" customFormat="1" ht="12.75">
      <c r="A345" s="36">
        <v>49200</v>
      </c>
      <c r="B345" s="36">
        <v>4100</v>
      </c>
      <c r="C345" s="40">
        <v>1144</v>
      </c>
      <c r="D345" s="40">
        <v>1139</v>
      </c>
      <c r="E345" s="40">
        <v>1133</v>
      </c>
      <c r="F345" s="40">
        <v>1128</v>
      </c>
      <c r="G345" s="40">
        <v>1123</v>
      </c>
      <c r="H345" s="40">
        <v>1118</v>
      </c>
      <c r="I345" s="40">
        <v>1112</v>
      </c>
      <c r="J345" s="40">
        <v>1107</v>
      </c>
      <c r="K345" s="40">
        <v>1102</v>
      </c>
      <c r="L345" s="40">
        <v>1094</v>
      </c>
      <c r="M345" s="40">
        <v>1087</v>
      </c>
      <c r="N345" s="40">
        <v>1091</v>
      </c>
      <c r="O345" s="40">
        <v>1096</v>
      </c>
    </row>
    <row r="346" spans="1:15" s="40" customFormat="1" ht="12.75">
      <c r="A346" s="36">
        <v>49320</v>
      </c>
      <c r="B346" s="36">
        <v>4110</v>
      </c>
      <c r="C346" s="40">
        <v>1146</v>
      </c>
      <c r="D346" s="40">
        <v>1141</v>
      </c>
      <c r="E346" s="40">
        <v>1135</v>
      </c>
      <c r="F346" s="40">
        <v>1130</v>
      </c>
      <c r="G346" s="40">
        <v>1125</v>
      </c>
      <c r="H346" s="40">
        <v>1120</v>
      </c>
      <c r="I346" s="40">
        <v>1114</v>
      </c>
      <c r="J346" s="40">
        <v>1109</v>
      </c>
      <c r="K346" s="40">
        <v>1104</v>
      </c>
      <c r="L346" s="40">
        <v>1096</v>
      </c>
      <c r="M346" s="40">
        <v>1089</v>
      </c>
      <c r="N346" s="40">
        <v>1093</v>
      </c>
      <c r="O346" s="40">
        <v>1098</v>
      </c>
    </row>
    <row r="347" spans="1:15" s="40" customFormat="1" ht="12.75">
      <c r="A347" s="36">
        <v>49440</v>
      </c>
      <c r="B347" s="36">
        <v>4120</v>
      </c>
      <c r="C347" s="40">
        <v>1147</v>
      </c>
      <c r="D347" s="40">
        <v>1143</v>
      </c>
      <c r="E347" s="40">
        <v>1137</v>
      </c>
      <c r="F347" s="40">
        <v>1132</v>
      </c>
      <c r="G347" s="40">
        <v>1127</v>
      </c>
      <c r="H347" s="40">
        <v>1122</v>
      </c>
      <c r="I347" s="40">
        <v>1116</v>
      </c>
      <c r="J347" s="40">
        <v>1111</v>
      </c>
      <c r="K347" s="40">
        <v>1106</v>
      </c>
      <c r="L347" s="40">
        <v>1098</v>
      </c>
      <c r="M347" s="40">
        <v>1091</v>
      </c>
      <c r="N347" s="40">
        <v>1095</v>
      </c>
      <c r="O347" s="40">
        <v>1099</v>
      </c>
    </row>
    <row r="348" spans="1:15" s="40" customFormat="1" ht="12.75">
      <c r="A348" s="36">
        <v>49560</v>
      </c>
      <c r="B348" s="36">
        <v>4130</v>
      </c>
      <c r="C348" s="40">
        <v>1148</v>
      </c>
      <c r="D348" s="40">
        <v>1145</v>
      </c>
      <c r="E348" s="40">
        <v>1140</v>
      </c>
      <c r="F348" s="40">
        <v>1134</v>
      </c>
      <c r="G348" s="40">
        <v>1129</v>
      </c>
      <c r="H348" s="40">
        <v>1124</v>
      </c>
      <c r="I348" s="40">
        <v>1118</v>
      </c>
      <c r="J348" s="40">
        <v>1113</v>
      </c>
      <c r="K348" s="40">
        <v>1108</v>
      </c>
      <c r="L348" s="40">
        <v>1101</v>
      </c>
      <c r="M348" s="40">
        <v>1093</v>
      </c>
      <c r="N348" s="40">
        <v>1097</v>
      </c>
      <c r="O348" s="40">
        <v>1101</v>
      </c>
    </row>
    <row r="349" spans="1:15" s="40" customFormat="1" ht="12.75">
      <c r="A349" s="36">
        <v>49680</v>
      </c>
      <c r="B349" s="36">
        <v>4140</v>
      </c>
      <c r="C349" s="40">
        <v>1149</v>
      </c>
      <c r="D349" s="40">
        <v>1147</v>
      </c>
      <c r="E349" s="40">
        <v>1142</v>
      </c>
      <c r="F349" s="40">
        <v>1136</v>
      </c>
      <c r="G349" s="40">
        <v>1131</v>
      </c>
      <c r="H349" s="40">
        <v>1126</v>
      </c>
      <c r="I349" s="40">
        <v>1120</v>
      </c>
      <c r="J349" s="40">
        <v>1115</v>
      </c>
      <c r="K349" s="40">
        <v>1110</v>
      </c>
      <c r="L349" s="40">
        <v>1102</v>
      </c>
      <c r="M349" s="40">
        <v>1094</v>
      </c>
      <c r="N349" s="40">
        <v>1099</v>
      </c>
      <c r="O349" s="40">
        <v>1103</v>
      </c>
    </row>
    <row r="350" spans="1:15" s="40" customFormat="1" ht="12.75">
      <c r="A350" s="36">
        <v>49800</v>
      </c>
      <c r="B350" s="36">
        <v>4150</v>
      </c>
      <c r="C350" s="40">
        <v>1150</v>
      </c>
      <c r="D350" s="40">
        <v>1148</v>
      </c>
      <c r="E350" s="40">
        <v>1144</v>
      </c>
      <c r="F350" s="40">
        <v>1138</v>
      </c>
      <c r="G350" s="40">
        <v>1133</v>
      </c>
      <c r="H350" s="40">
        <v>1128</v>
      </c>
      <c r="I350" s="40">
        <v>1122</v>
      </c>
      <c r="J350" s="40">
        <v>1117</v>
      </c>
      <c r="K350" s="40">
        <v>1112</v>
      </c>
      <c r="L350" s="40">
        <v>1104</v>
      </c>
      <c r="M350" s="40">
        <v>1097</v>
      </c>
      <c r="N350" s="40">
        <v>1101</v>
      </c>
      <c r="O350" s="40">
        <v>1105</v>
      </c>
    </row>
    <row r="351" spans="1:15" s="40" customFormat="1" ht="12.75">
      <c r="A351" s="36">
        <v>49920</v>
      </c>
      <c r="B351" s="36">
        <v>4160</v>
      </c>
      <c r="C351" s="40">
        <v>1151</v>
      </c>
      <c r="D351" s="40">
        <v>1149</v>
      </c>
      <c r="E351" s="40">
        <v>1146</v>
      </c>
      <c r="F351" s="40">
        <v>1140</v>
      </c>
      <c r="G351" s="40">
        <v>1135</v>
      </c>
      <c r="H351" s="40">
        <v>1130</v>
      </c>
      <c r="I351" s="40">
        <v>1124</v>
      </c>
      <c r="J351" s="40">
        <v>1119</v>
      </c>
      <c r="K351" s="40">
        <v>1114</v>
      </c>
      <c r="L351" s="40">
        <v>1106</v>
      </c>
      <c r="M351" s="40">
        <v>1099</v>
      </c>
      <c r="N351" s="40">
        <v>1102</v>
      </c>
      <c r="O351" s="40">
        <v>1107</v>
      </c>
    </row>
    <row r="352" spans="1:15" s="40" customFormat="1" ht="12.75">
      <c r="A352" s="36">
        <v>50040</v>
      </c>
      <c r="B352" s="36">
        <v>4170</v>
      </c>
      <c r="C352" s="40">
        <v>1152</v>
      </c>
      <c r="D352" s="40">
        <v>1150</v>
      </c>
      <c r="E352" s="40">
        <v>1147</v>
      </c>
      <c r="F352" s="40">
        <v>1142</v>
      </c>
      <c r="G352" s="40">
        <v>1137</v>
      </c>
      <c r="H352" s="40">
        <v>1132</v>
      </c>
      <c r="I352" s="40">
        <v>1126</v>
      </c>
      <c r="J352" s="40">
        <v>1121</v>
      </c>
      <c r="K352" s="40">
        <v>1116</v>
      </c>
      <c r="L352" s="40">
        <v>1108</v>
      </c>
      <c r="M352" s="40">
        <v>1101</v>
      </c>
      <c r="N352" s="40">
        <v>1104</v>
      </c>
      <c r="O352" s="40">
        <v>1109</v>
      </c>
    </row>
    <row r="353" spans="1:15" s="40" customFormat="1" ht="12.75">
      <c r="A353" s="36">
        <v>50160</v>
      </c>
      <c r="B353" s="36">
        <v>4180</v>
      </c>
      <c r="C353" s="40">
        <v>1153</v>
      </c>
      <c r="D353" s="40">
        <v>1151</v>
      </c>
      <c r="E353" s="40">
        <v>1148</v>
      </c>
      <c r="F353" s="40">
        <v>1144</v>
      </c>
      <c r="G353" s="40">
        <v>1139</v>
      </c>
      <c r="H353" s="40">
        <v>1134</v>
      </c>
      <c r="I353" s="40">
        <v>1128</v>
      </c>
      <c r="J353" s="40">
        <v>1123</v>
      </c>
      <c r="K353" s="40">
        <v>1118</v>
      </c>
      <c r="L353" s="40">
        <v>1110</v>
      </c>
      <c r="M353" s="40">
        <v>1102</v>
      </c>
      <c r="N353" s="40">
        <v>1106</v>
      </c>
      <c r="O353" s="40">
        <v>1111</v>
      </c>
    </row>
    <row r="354" spans="1:15" s="40" customFormat="1" ht="12.75">
      <c r="A354" s="36">
        <v>50280</v>
      </c>
      <c r="B354" s="36">
        <v>4190</v>
      </c>
      <c r="C354" s="40">
        <v>1154</v>
      </c>
      <c r="D354" s="40">
        <v>1152</v>
      </c>
      <c r="E354" s="40">
        <v>1149</v>
      </c>
      <c r="F354" s="40">
        <v>1146</v>
      </c>
      <c r="G354" s="40">
        <v>1141</v>
      </c>
      <c r="H354" s="40">
        <v>1136</v>
      </c>
      <c r="I354" s="40">
        <v>1130</v>
      </c>
      <c r="J354" s="40">
        <v>1125</v>
      </c>
      <c r="K354" s="40">
        <v>1120</v>
      </c>
      <c r="L354" s="40">
        <v>1112</v>
      </c>
      <c r="M354" s="40">
        <v>1104</v>
      </c>
      <c r="N354" s="40">
        <v>1108</v>
      </c>
      <c r="O354" s="40">
        <v>1113</v>
      </c>
    </row>
    <row r="355" spans="1:15" s="40" customFormat="1" ht="12.75">
      <c r="A355" s="36">
        <v>50400</v>
      </c>
      <c r="B355" s="36">
        <v>4200</v>
      </c>
      <c r="C355" s="40">
        <v>1155</v>
      </c>
      <c r="D355" s="40">
        <v>1153</v>
      </c>
      <c r="E355" s="40">
        <v>1150</v>
      </c>
      <c r="F355" s="40">
        <v>1147</v>
      </c>
      <c r="G355" s="40">
        <v>1143</v>
      </c>
      <c r="H355" s="40">
        <v>1138</v>
      </c>
      <c r="I355" s="40">
        <v>1132</v>
      </c>
      <c r="J355" s="40">
        <v>1127</v>
      </c>
      <c r="K355" s="40">
        <v>1122</v>
      </c>
      <c r="L355" s="40">
        <v>1114</v>
      </c>
      <c r="M355" s="40">
        <v>1106</v>
      </c>
      <c r="N355" s="40">
        <v>1110</v>
      </c>
      <c r="O355" s="40">
        <v>1114</v>
      </c>
    </row>
    <row r="356" spans="1:15" s="40" customFormat="1" ht="12.75">
      <c r="A356" s="36">
        <v>50520</v>
      </c>
      <c r="B356" s="36">
        <v>4210</v>
      </c>
      <c r="C356" s="40">
        <v>1156</v>
      </c>
      <c r="D356" s="40">
        <v>1154</v>
      </c>
      <c r="E356" s="40">
        <v>1151</v>
      </c>
      <c r="F356" s="40">
        <v>1148</v>
      </c>
      <c r="G356" s="40">
        <v>1145</v>
      </c>
      <c r="H356" s="40">
        <v>1140</v>
      </c>
      <c r="I356" s="40">
        <v>1134</v>
      </c>
      <c r="J356" s="40">
        <v>1129</v>
      </c>
      <c r="K356" s="40">
        <v>1124</v>
      </c>
      <c r="L356" s="40">
        <v>1116</v>
      </c>
      <c r="M356" s="40">
        <v>1108</v>
      </c>
      <c r="N356" s="40">
        <v>1112</v>
      </c>
      <c r="O356" s="40">
        <v>1116</v>
      </c>
    </row>
    <row r="357" spans="1:15" s="40" customFormat="1" ht="12.75">
      <c r="A357" s="36">
        <v>50640</v>
      </c>
      <c r="B357" s="36">
        <v>4220</v>
      </c>
      <c r="C357" s="40">
        <v>1157</v>
      </c>
      <c r="D357" s="40">
        <v>1155</v>
      </c>
      <c r="E357" s="40">
        <v>1152</v>
      </c>
      <c r="F357" s="40">
        <v>1149</v>
      </c>
      <c r="G357" s="40">
        <v>1147</v>
      </c>
      <c r="H357" s="40">
        <v>1142</v>
      </c>
      <c r="I357" s="40">
        <v>1136</v>
      </c>
      <c r="J357" s="40">
        <v>1131</v>
      </c>
      <c r="K357" s="40">
        <v>1126</v>
      </c>
      <c r="L357" s="40">
        <v>1118</v>
      </c>
      <c r="M357" s="40">
        <v>1110</v>
      </c>
      <c r="N357" s="40">
        <v>1114</v>
      </c>
      <c r="O357" s="40">
        <v>1118</v>
      </c>
    </row>
    <row r="358" spans="1:15" s="40" customFormat="1" ht="12.75">
      <c r="A358" s="36">
        <v>50760</v>
      </c>
      <c r="B358" s="36">
        <v>4230</v>
      </c>
      <c r="C358" s="40">
        <v>1158</v>
      </c>
      <c r="D358" s="40">
        <v>1156</v>
      </c>
      <c r="E358" s="40">
        <v>1153</v>
      </c>
      <c r="F358" s="40">
        <v>1150</v>
      </c>
      <c r="G358" s="40">
        <v>1147</v>
      </c>
      <c r="H358" s="40">
        <v>1144</v>
      </c>
      <c r="I358" s="40">
        <v>1138</v>
      </c>
      <c r="J358" s="40">
        <v>1133</v>
      </c>
      <c r="K358" s="40">
        <v>1128</v>
      </c>
      <c r="L358" s="40">
        <v>1120</v>
      </c>
      <c r="M358" s="40">
        <v>1112</v>
      </c>
      <c r="N358" s="40">
        <v>1116</v>
      </c>
      <c r="O358" s="40">
        <v>1120</v>
      </c>
    </row>
    <row r="359" spans="1:15" s="40" customFormat="1" ht="12.75">
      <c r="A359" s="36">
        <v>50880</v>
      </c>
      <c r="B359" s="36">
        <v>4240</v>
      </c>
      <c r="C359" s="40">
        <v>1159</v>
      </c>
      <c r="D359" s="40">
        <v>1157</v>
      </c>
      <c r="E359" s="40">
        <v>1154</v>
      </c>
      <c r="F359" s="40">
        <v>1151</v>
      </c>
      <c r="G359" s="40">
        <v>1148</v>
      </c>
      <c r="H359" s="40">
        <v>1146</v>
      </c>
      <c r="I359" s="40">
        <v>1140</v>
      </c>
      <c r="J359" s="40">
        <v>1135</v>
      </c>
      <c r="K359" s="40">
        <v>1130</v>
      </c>
      <c r="L359" s="40">
        <v>1122</v>
      </c>
      <c r="M359" s="40">
        <v>1114</v>
      </c>
      <c r="N359" s="40">
        <v>1118</v>
      </c>
      <c r="O359" s="40">
        <v>1122</v>
      </c>
    </row>
    <row r="360" spans="1:15" s="40" customFormat="1" ht="12.75">
      <c r="A360" s="36">
        <v>51000</v>
      </c>
      <c r="B360" s="36">
        <v>4250</v>
      </c>
      <c r="C360" s="40">
        <v>1160</v>
      </c>
      <c r="D360" s="40">
        <v>1158</v>
      </c>
      <c r="E360" s="40">
        <v>1155</v>
      </c>
      <c r="F360" s="40">
        <v>1152</v>
      </c>
      <c r="G360" s="40">
        <v>1149</v>
      </c>
      <c r="H360" s="40">
        <v>1147</v>
      </c>
      <c r="I360" s="40">
        <v>1142</v>
      </c>
      <c r="J360" s="40">
        <v>1137</v>
      </c>
      <c r="K360" s="40">
        <v>1131</v>
      </c>
      <c r="L360" s="40">
        <v>1124</v>
      </c>
      <c r="M360" s="40">
        <v>1116</v>
      </c>
      <c r="N360" s="40">
        <v>1120</v>
      </c>
      <c r="O360" s="40">
        <v>1123</v>
      </c>
    </row>
    <row r="361" spans="1:15" s="40" customFormat="1" ht="12.75">
      <c r="A361" s="36">
        <v>51120</v>
      </c>
      <c r="B361" s="36">
        <v>4260</v>
      </c>
      <c r="C361" s="40">
        <v>1161</v>
      </c>
      <c r="D361" s="40">
        <v>1159</v>
      </c>
      <c r="E361" s="40">
        <v>1156</v>
      </c>
      <c r="F361" s="40">
        <v>1153</v>
      </c>
      <c r="G361" s="40">
        <v>1150</v>
      </c>
      <c r="H361" s="40">
        <v>1148</v>
      </c>
      <c r="I361" s="40">
        <v>1144</v>
      </c>
      <c r="J361" s="40">
        <v>1139</v>
      </c>
      <c r="K361" s="40">
        <v>1133</v>
      </c>
      <c r="L361" s="40">
        <v>1125</v>
      </c>
      <c r="M361" s="40">
        <v>1117</v>
      </c>
      <c r="N361" s="40">
        <v>1121</v>
      </c>
      <c r="O361" s="40">
        <v>1125</v>
      </c>
    </row>
    <row r="362" spans="1:15" s="40" customFormat="1" ht="12.75">
      <c r="A362" s="36">
        <v>51240</v>
      </c>
      <c r="B362" s="36">
        <v>4270</v>
      </c>
      <c r="C362" s="40">
        <v>1162</v>
      </c>
      <c r="D362" s="40">
        <v>1160</v>
      </c>
      <c r="E362" s="40">
        <v>1157</v>
      </c>
      <c r="F362" s="40">
        <v>1154</v>
      </c>
      <c r="G362" s="40">
        <v>1151</v>
      </c>
      <c r="H362" s="40">
        <v>1149</v>
      </c>
      <c r="I362" s="40">
        <v>1146</v>
      </c>
      <c r="J362" s="40">
        <v>1141</v>
      </c>
      <c r="K362" s="40">
        <v>1135</v>
      </c>
      <c r="L362" s="40">
        <v>1127</v>
      </c>
      <c r="M362" s="40">
        <v>1119</v>
      </c>
      <c r="N362" s="40">
        <v>1123</v>
      </c>
      <c r="O362" s="40">
        <v>1127</v>
      </c>
    </row>
    <row r="363" spans="1:15" s="40" customFormat="1" ht="12.75">
      <c r="A363" s="36">
        <v>51360</v>
      </c>
      <c r="B363" s="36">
        <v>4280</v>
      </c>
      <c r="C363" s="40">
        <v>1163</v>
      </c>
      <c r="D363" s="40">
        <v>1161</v>
      </c>
      <c r="E363" s="40">
        <v>1158</v>
      </c>
      <c r="F363" s="40">
        <v>1155</v>
      </c>
      <c r="G363" s="40">
        <v>1152</v>
      </c>
      <c r="H363" s="40">
        <v>1150</v>
      </c>
      <c r="I363" s="40">
        <v>1147</v>
      </c>
      <c r="J363" s="40">
        <v>1143</v>
      </c>
      <c r="K363" s="40">
        <v>1137</v>
      </c>
      <c r="L363" s="40">
        <v>1129</v>
      </c>
      <c r="M363" s="40">
        <v>1121</v>
      </c>
      <c r="N363" s="40">
        <v>1125</v>
      </c>
      <c r="O363" s="40">
        <v>1129</v>
      </c>
    </row>
    <row r="364" spans="1:15" s="40" customFormat="1" ht="12.75">
      <c r="A364" s="36">
        <v>51480</v>
      </c>
      <c r="B364" s="36">
        <v>4290</v>
      </c>
      <c r="C364" s="40">
        <v>1164</v>
      </c>
      <c r="D364" s="40">
        <v>1162</v>
      </c>
      <c r="E364" s="40">
        <v>1159</v>
      </c>
      <c r="F364" s="40">
        <v>1156</v>
      </c>
      <c r="G364" s="40">
        <v>1153</v>
      </c>
      <c r="H364" s="40">
        <v>1151</v>
      </c>
      <c r="I364" s="40">
        <v>1148</v>
      </c>
      <c r="J364" s="40">
        <v>1144</v>
      </c>
      <c r="K364" s="40">
        <v>1139</v>
      </c>
      <c r="L364" s="40">
        <v>1131</v>
      </c>
      <c r="M364" s="40">
        <v>1123</v>
      </c>
      <c r="N364" s="40">
        <v>1127</v>
      </c>
      <c r="O364" s="40">
        <v>1131</v>
      </c>
    </row>
    <row r="365" spans="1:15" s="40" customFormat="1" ht="12.75">
      <c r="A365" s="36">
        <v>51600</v>
      </c>
      <c r="B365" s="36">
        <v>4300</v>
      </c>
      <c r="C365" s="40">
        <v>1165</v>
      </c>
      <c r="D365" s="40">
        <v>1163</v>
      </c>
      <c r="E365" s="40">
        <v>1160</v>
      </c>
      <c r="F365" s="40">
        <v>1157</v>
      </c>
      <c r="G365" s="40">
        <v>1154</v>
      </c>
      <c r="H365" s="40">
        <v>1151</v>
      </c>
      <c r="I365" s="40">
        <v>1149</v>
      </c>
      <c r="J365" s="40">
        <v>1146</v>
      </c>
      <c r="K365" s="40">
        <v>1141</v>
      </c>
      <c r="L365" s="40">
        <v>1133</v>
      </c>
      <c r="M365" s="40">
        <v>1125</v>
      </c>
      <c r="N365" s="40">
        <v>1129</v>
      </c>
      <c r="O365" s="40">
        <v>1132</v>
      </c>
    </row>
    <row r="366" spans="1:15" s="40" customFormat="1" ht="12.75">
      <c r="A366" s="36">
        <v>51720</v>
      </c>
      <c r="B366" s="36">
        <v>4310</v>
      </c>
      <c r="C366" s="40">
        <v>1166</v>
      </c>
      <c r="D366" s="40">
        <v>1164</v>
      </c>
      <c r="E366" s="40">
        <v>1161</v>
      </c>
      <c r="F366" s="40">
        <v>1158</v>
      </c>
      <c r="G366" s="40">
        <v>1155</v>
      </c>
      <c r="H366" s="40">
        <v>1152</v>
      </c>
      <c r="I366" s="40">
        <v>1150</v>
      </c>
      <c r="J366" s="40">
        <v>1147</v>
      </c>
      <c r="K366" s="40">
        <v>1143</v>
      </c>
      <c r="L366" s="40">
        <v>1135</v>
      </c>
      <c r="M366" s="40">
        <v>1127</v>
      </c>
      <c r="N366" s="40">
        <v>1131</v>
      </c>
      <c r="O366" s="40">
        <v>1134</v>
      </c>
    </row>
    <row r="367" spans="1:15" s="40" customFormat="1" ht="12.75">
      <c r="A367" s="36">
        <v>51840</v>
      </c>
      <c r="B367" s="36">
        <v>4320</v>
      </c>
      <c r="C367" s="40">
        <v>1167</v>
      </c>
      <c r="D367" s="40">
        <v>1165</v>
      </c>
      <c r="E367" s="40">
        <v>1162</v>
      </c>
      <c r="F367" s="40">
        <v>1159</v>
      </c>
      <c r="G367" s="40">
        <v>1156</v>
      </c>
      <c r="H367" s="40">
        <v>1153</v>
      </c>
      <c r="I367" s="40">
        <v>1151</v>
      </c>
      <c r="J367" s="40">
        <v>1148</v>
      </c>
      <c r="K367" s="40">
        <v>1145</v>
      </c>
      <c r="L367" s="40">
        <v>1136</v>
      </c>
      <c r="M367" s="40">
        <v>1128</v>
      </c>
      <c r="N367" s="40">
        <v>1132</v>
      </c>
      <c r="O367" s="40">
        <v>1136</v>
      </c>
    </row>
    <row r="368" spans="1:15" s="40" customFormat="1" ht="12.75">
      <c r="A368" s="36">
        <v>51960</v>
      </c>
      <c r="B368" s="36">
        <v>4330</v>
      </c>
      <c r="C368" s="40">
        <v>1169</v>
      </c>
      <c r="D368" s="40">
        <v>1166</v>
      </c>
      <c r="E368" s="40">
        <v>1163</v>
      </c>
      <c r="F368" s="40">
        <v>1160</v>
      </c>
      <c r="G368" s="40">
        <v>1157</v>
      </c>
      <c r="H368" s="40">
        <v>1154</v>
      </c>
      <c r="I368" s="40">
        <v>1152</v>
      </c>
      <c r="J368" s="40">
        <v>1149</v>
      </c>
      <c r="K368" s="40">
        <v>1146</v>
      </c>
      <c r="L368" s="40">
        <v>1138</v>
      </c>
      <c r="M368" s="40">
        <v>1130</v>
      </c>
      <c r="N368" s="40">
        <v>1134</v>
      </c>
      <c r="O368" s="40">
        <v>1138</v>
      </c>
    </row>
    <row r="369" spans="1:15" s="40" customFormat="1" ht="12.75">
      <c r="A369" s="36">
        <v>52080</v>
      </c>
      <c r="B369" s="36">
        <v>4340</v>
      </c>
      <c r="C369" s="40">
        <v>1169</v>
      </c>
      <c r="D369" s="40">
        <v>1167</v>
      </c>
      <c r="E369" s="40">
        <v>1164</v>
      </c>
      <c r="F369" s="40">
        <v>1160</v>
      </c>
      <c r="G369" s="40">
        <v>1158</v>
      </c>
      <c r="H369" s="40">
        <v>1155</v>
      </c>
      <c r="I369" s="40">
        <v>1152</v>
      </c>
      <c r="J369" s="40">
        <v>1150</v>
      </c>
      <c r="K369" s="40">
        <v>1147</v>
      </c>
      <c r="L369" s="40">
        <v>1140</v>
      </c>
      <c r="M369" s="40">
        <v>1132</v>
      </c>
      <c r="N369" s="40">
        <v>1136</v>
      </c>
      <c r="O369" s="40">
        <v>1139</v>
      </c>
    </row>
    <row r="370" spans="1:15" s="40" customFormat="1" ht="12.75">
      <c r="A370" s="36">
        <v>52200</v>
      </c>
      <c r="B370" s="36">
        <v>4350</v>
      </c>
      <c r="C370" s="40">
        <v>1170</v>
      </c>
      <c r="D370" s="40">
        <v>1168</v>
      </c>
      <c r="E370" s="40">
        <v>1165</v>
      </c>
      <c r="F370" s="40">
        <v>1161</v>
      </c>
      <c r="G370" s="40">
        <v>1159</v>
      </c>
      <c r="H370" s="40">
        <v>1156</v>
      </c>
      <c r="I370" s="40">
        <v>1153</v>
      </c>
      <c r="J370" s="40">
        <v>1151</v>
      </c>
      <c r="K370" s="40">
        <v>1148</v>
      </c>
      <c r="L370" s="40">
        <v>1142</v>
      </c>
      <c r="M370" s="40">
        <v>1134</v>
      </c>
      <c r="N370" s="40">
        <v>1138</v>
      </c>
      <c r="O370" s="40">
        <v>1141</v>
      </c>
    </row>
    <row r="371" spans="1:15" s="40" customFormat="1" ht="12.75">
      <c r="A371" s="36">
        <v>52320</v>
      </c>
      <c r="B371" s="36">
        <v>4360</v>
      </c>
      <c r="C371" s="40">
        <v>1171</v>
      </c>
      <c r="D371" s="40">
        <v>1169</v>
      </c>
      <c r="E371" s="40">
        <v>1166</v>
      </c>
      <c r="F371" s="40">
        <v>1162</v>
      </c>
      <c r="G371" s="40">
        <v>1159</v>
      </c>
      <c r="H371" s="40">
        <v>1157</v>
      </c>
      <c r="I371" s="40">
        <v>1154</v>
      </c>
      <c r="J371" s="40">
        <v>1151</v>
      </c>
      <c r="K371" s="40">
        <v>1149</v>
      </c>
      <c r="L371" s="40">
        <v>1144</v>
      </c>
      <c r="M371" s="40">
        <v>1136</v>
      </c>
      <c r="N371" s="40">
        <v>1140</v>
      </c>
      <c r="O371" s="40">
        <v>1143</v>
      </c>
    </row>
    <row r="372" spans="1:15" s="40" customFormat="1" ht="12.75">
      <c r="A372" s="36">
        <v>52440</v>
      </c>
      <c r="B372" s="36">
        <v>4370</v>
      </c>
      <c r="C372" s="40">
        <v>1172</v>
      </c>
      <c r="D372" s="40">
        <v>1170</v>
      </c>
      <c r="E372" s="40">
        <v>1167</v>
      </c>
      <c r="F372" s="40">
        <v>1163</v>
      </c>
      <c r="G372" s="40">
        <v>1160</v>
      </c>
      <c r="H372" s="40">
        <v>1158</v>
      </c>
      <c r="I372" s="40">
        <v>1155</v>
      </c>
      <c r="J372" s="40">
        <v>1152</v>
      </c>
      <c r="K372" s="40">
        <v>1150</v>
      </c>
      <c r="L372" s="40">
        <v>1146</v>
      </c>
      <c r="M372" s="40">
        <v>1137</v>
      </c>
      <c r="N372" s="40">
        <v>1141</v>
      </c>
      <c r="O372" s="40">
        <v>1145</v>
      </c>
    </row>
    <row r="373" spans="1:15" s="40" customFormat="1" ht="12.75">
      <c r="A373" s="36">
        <v>52560</v>
      </c>
      <c r="B373" s="36">
        <v>4380</v>
      </c>
      <c r="C373" s="40">
        <v>1174</v>
      </c>
      <c r="D373" s="40">
        <v>1171</v>
      </c>
      <c r="E373" s="40">
        <v>1168</v>
      </c>
      <c r="F373" s="40">
        <v>1164</v>
      </c>
      <c r="G373" s="40">
        <v>1161</v>
      </c>
      <c r="H373" s="40">
        <v>1159</v>
      </c>
      <c r="I373" s="40">
        <v>1156</v>
      </c>
      <c r="J373" s="40">
        <v>1153</v>
      </c>
      <c r="K373" s="40">
        <v>1151</v>
      </c>
      <c r="L373" s="40">
        <v>1147</v>
      </c>
      <c r="M373" s="40">
        <v>1139</v>
      </c>
      <c r="N373" s="40">
        <v>1143</v>
      </c>
      <c r="O373" s="40">
        <v>1147</v>
      </c>
    </row>
    <row r="374" spans="1:15" s="40" customFormat="1" ht="12.75">
      <c r="A374" s="36">
        <v>52680</v>
      </c>
      <c r="B374" s="36">
        <v>4390</v>
      </c>
      <c r="C374" s="40">
        <v>1174</v>
      </c>
      <c r="D374" s="40">
        <v>1172</v>
      </c>
      <c r="E374" s="40">
        <v>1169</v>
      </c>
      <c r="F374" s="40">
        <v>1165</v>
      </c>
      <c r="G374" s="40">
        <v>1162</v>
      </c>
      <c r="H374" s="40">
        <v>1160</v>
      </c>
      <c r="I374" s="40">
        <v>1157</v>
      </c>
      <c r="J374" s="40">
        <v>1154</v>
      </c>
      <c r="K374" s="40">
        <v>1151</v>
      </c>
      <c r="L374" s="40">
        <v>1147</v>
      </c>
      <c r="M374" s="40">
        <v>1141</v>
      </c>
      <c r="N374" s="40">
        <v>1145</v>
      </c>
      <c r="O374" s="40">
        <v>1149</v>
      </c>
    </row>
    <row r="375" spans="1:15" s="40" customFormat="1" ht="12.75">
      <c r="A375" s="36">
        <v>52800</v>
      </c>
      <c r="B375" s="36">
        <v>4400</v>
      </c>
      <c r="C375" s="40">
        <v>1176</v>
      </c>
      <c r="D375" s="40">
        <v>1173</v>
      </c>
      <c r="E375" s="40">
        <v>1170</v>
      </c>
      <c r="F375" s="40">
        <v>1166</v>
      </c>
      <c r="G375" s="40">
        <v>1163</v>
      </c>
      <c r="H375" s="40">
        <v>1160</v>
      </c>
      <c r="I375" s="40">
        <v>1158</v>
      </c>
      <c r="J375" s="40">
        <v>1155</v>
      </c>
      <c r="K375" s="40">
        <v>1152</v>
      </c>
      <c r="L375" s="40">
        <v>1148</v>
      </c>
      <c r="M375" s="40">
        <v>1143</v>
      </c>
      <c r="N375" s="40">
        <v>1147</v>
      </c>
      <c r="O375" s="40">
        <v>1150</v>
      </c>
    </row>
    <row r="376" spans="1:15" s="40" customFormat="1" ht="12.75">
      <c r="A376" s="36">
        <v>52920</v>
      </c>
      <c r="B376" s="36">
        <v>4410</v>
      </c>
      <c r="C376" s="40">
        <v>1177</v>
      </c>
      <c r="D376" s="40">
        <v>1174</v>
      </c>
      <c r="E376" s="40">
        <v>1171</v>
      </c>
      <c r="F376" s="40">
        <v>1167</v>
      </c>
      <c r="G376" s="40">
        <v>1164</v>
      </c>
      <c r="H376" s="40">
        <v>1161</v>
      </c>
      <c r="I376" s="40">
        <v>1159</v>
      </c>
      <c r="J376" s="40">
        <v>1156</v>
      </c>
      <c r="K376" s="40">
        <v>1153</v>
      </c>
      <c r="L376" s="40">
        <v>1149</v>
      </c>
      <c r="M376" s="40">
        <v>1144</v>
      </c>
      <c r="N376" s="40">
        <v>1148</v>
      </c>
      <c r="O376" s="40">
        <v>1152</v>
      </c>
    </row>
    <row r="377" spans="1:15" s="40" customFormat="1" ht="12.75">
      <c r="A377" s="36">
        <v>53040</v>
      </c>
      <c r="B377" s="36">
        <v>4420</v>
      </c>
      <c r="C377" s="40">
        <v>1178</v>
      </c>
      <c r="D377" s="40">
        <v>1175</v>
      </c>
      <c r="E377" s="40">
        <v>1172</v>
      </c>
      <c r="F377" s="40">
        <v>1168</v>
      </c>
      <c r="G377" s="40">
        <v>1165</v>
      </c>
      <c r="H377" s="40">
        <v>1162</v>
      </c>
      <c r="I377" s="40">
        <v>1160</v>
      </c>
      <c r="J377" s="40">
        <v>1157</v>
      </c>
      <c r="K377" s="40">
        <v>1154</v>
      </c>
      <c r="L377" s="40">
        <v>1150</v>
      </c>
      <c r="M377" s="40">
        <v>1146</v>
      </c>
      <c r="N377" s="40">
        <v>1150</v>
      </c>
      <c r="O377" s="40">
        <v>1154</v>
      </c>
    </row>
    <row r="378" spans="1:15" s="40" customFormat="1" ht="12.75">
      <c r="A378" s="36">
        <v>53160</v>
      </c>
      <c r="B378" s="36">
        <v>4430</v>
      </c>
      <c r="C378" s="40">
        <v>1178</v>
      </c>
      <c r="D378" s="40">
        <v>1176</v>
      </c>
      <c r="E378" s="40">
        <v>1173</v>
      </c>
      <c r="F378" s="40">
        <v>1169</v>
      </c>
      <c r="G378" s="40">
        <v>1166</v>
      </c>
      <c r="H378" s="40">
        <v>1163</v>
      </c>
      <c r="I378" s="40">
        <v>1160</v>
      </c>
      <c r="J378" s="40">
        <v>1157</v>
      </c>
      <c r="K378" s="40">
        <v>1155</v>
      </c>
      <c r="L378" s="40">
        <v>1151</v>
      </c>
      <c r="M378" s="40">
        <v>1147</v>
      </c>
      <c r="N378" s="40">
        <v>1152</v>
      </c>
      <c r="O378" s="40">
        <v>1155</v>
      </c>
    </row>
    <row r="379" spans="1:15" s="40" customFormat="1" ht="12.75">
      <c r="A379" s="36">
        <v>53280</v>
      </c>
      <c r="B379" s="36">
        <v>4440</v>
      </c>
      <c r="C379" s="40">
        <v>1179</v>
      </c>
      <c r="D379" s="40">
        <v>1177</v>
      </c>
      <c r="E379" s="40">
        <v>1174</v>
      </c>
      <c r="F379" s="40">
        <v>1170</v>
      </c>
      <c r="G379" s="40">
        <v>1167</v>
      </c>
      <c r="H379" s="40">
        <v>1164</v>
      </c>
      <c r="I379" s="40">
        <v>1161</v>
      </c>
      <c r="J379" s="40">
        <v>1158</v>
      </c>
      <c r="K379" s="40">
        <v>1156</v>
      </c>
      <c r="L379" s="40">
        <v>1152</v>
      </c>
      <c r="M379" s="40">
        <v>1148</v>
      </c>
      <c r="N379" s="40">
        <v>1154</v>
      </c>
      <c r="O379" s="40">
        <v>1157</v>
      </c>
    </row>
    <row r="380" spans="1:15" s="40" customFormat="1" ht="12.75">
      <c r="A380" s="36">
        <v>53400</v>
      </c>
      <c r="B380" s="36">
        <v>4450</v>
      </c>
      <c r="C380" s="40">
        <v>1181</v>
      </c>
      <c r="D380" s="40">
        <v>1178</v>
      </c>
      <c r="E380" s="40">
        <v>1174</v>
      </c>
      <c r="F380" s="40">
        <v>1171</v>
      </c>
      <c r="G380" s="40">
        <v>1167</v>
      </c>
      <c r="H380" s="40">
        <v>1165</v>
      </c>
      <c r="I380" s="40">
        <v>1162</v>
      </c>
      <c r="J380" s="40">
        <v>1159</v>
      </c>
      <c r="K380" s="40">
        <v>1156</v>
      </c>
      <c r="L380" s="40">
        <v>1153</v>
      </c>
      <c r="M380" s="40">
        <v>1149</v>
      </c>
      <c r="N380" s="40">
        <v>1155</v>
      </c>
      <c r="O380" s="40">
        <v>1159</v>
      </c>
    </row>
    <row r="381" spans="1:15" s="40" customFormat="1" ht="12.75">
      <c r="A381" s="36">
        <v>53520</v>
      </c>
      <c r="B381" s="36">
        <v>4460</v>
      </c>
      <c r="C381" s="40">
        <v>1182</v>
      </c>
      <c r="D381" s="40">
        <v>1179</v>
      </c>
      <c r="E381" s="40">
        <v>1175</v>
      </c>
      <c r="F381" s="40">
        <v>1172</v>
      </c>
      <c r="G381" s="40">
        <v>1168</v>
      </c>
      <c r="H381" s="40">
        <v>1166</v>
      </c>
      <c r="I381" s="40">
        <v>1163</v>
      </c>
      <c r="J381" s="40">
        <v>1160</v>
      </c>
      <c r="K381" s="40">
        <v>1157</v>
      </c>
      <c r="L381" s="40">
        <v>1153</v>
      </c>
      <c r="M381" s="40">
        <v>1150</v>
      </c>
      <c r="N381" s="40">
        <v>1157</v>
      </c>
      <c r="O381" s="40">
        <v>1161</v>
      </c>
    </row>
    <row r="382" spans="1:15" s="40" customFormat="1" ht="12.75">
      <c r="A382" s="36">
        <v>53640</v>
      </c>
      <c r="B382" s="36">
        <v>4470</v>
      </c>
      <c r="C382" s="40">
        <v>1183</v>
      </c>
      <c r="D382" s="40">
        <v>1180</v>
      </c>
      <c r="E382" s="40">
        <v>1176</v>
      </c>
      <c r="F382" s="40">
        <v>1173</v>
      </c>
      <c r="G382" s="40">
        <v>1169</v>
      </c>
      <c r="H382" s="40">
        <v>1167</v>
      </c>
      <c r="I382" s="40">
        <v>1164</v>
      </c>
      <c r="J382" s="40">
        <v>1161</v>
      </c>
      <c r="K382" s="40">
        <v>1158</v>
      </c>
      <c r="L382" s="40">
        <v>1154</v>
      </c>
      <c r="M382" s="40">
        <v>1150</v>
      </c>
      <c r="N382" s="40">
        <v>1159</v>
      </c>
      <c r="O382" s="40">
        <v>1163</v>
      </c>
    </row>
    <row r="383" spans="1:15" s="40" customFormat="1" ht="12.75">
      <c r="A383" s="36">
        <v>53760</v>
      </c>
      <c r="B383" s="36">
        <v>4480</v>
      </c>
      <c r="C383" s="40">
        <v>1184</v>
      </c>
      <c r="D383" s="40">
        <v>1181</v>
      </c>
      <c r="E383" s="40">
        <v>1177</v>
      </c>
      <c r="F383" s="40">
        <v>1174</v>
      </c>
      <c r="G383" s="40">
        <v>1170</v>
      </c>
      <c r="H383" s="40">
        <v>1167</v>
      </c>
      <c r="I383" s="40">
        <v>1165</v>
      </c>
      <c r="J383" s="40">
        <v>1162</v>
      </c>
      <c r="K383" s="40">
        <v>1159</v>
      </c>
      <c r="L383" s="40">
        <v>1155</v>
      </c>
      <c r="M383" s="40">
        <v>1151</v>
      </c>
      <c r="N383" s="40">
        <v>1160</v>
      </c>
      <c r="O383" s="40">
        <v>1164</v>
      </c>
    </row>
    <row r="384" spans="1:15" s="40" customFormat="1" ht="12.75">
      <c r="A384" s="36">
        <v>53880</v>
      </c>
      <c r="B384" s="36">
        <v>4490</v>
      </c>
      <c r="C384" s="40">
        <v>1185</v>
      </c>
      <c r="D384" s="40">
        <v>1182</v>
      </c>
      <c r="E384" s="40">
        <v>1178</v>
      </c>
      <c r="F384" s="40">
        <v>1174</v>
      </c>
      <c r="G384" s="40">
        <v>1171</v>
      </c>
      <c r="H384" s="40">
        <v>1168</v>
      </c>
      <c r="I384" s="40">
        <v>1166</v>
      </c>
      <c r="J384" s="40">
        <v>1162</v>
      </c>
      <c r="K384" s="40">
        <v>1160</v>
      </c>
      <c r="L384" s="40">
        <v>1156</v>
      </c>
      <c r="M384" s="40">
        <v>1152</v>
      </c>
      <c r="N384" s="40">
        <v>1160</v>
      </c>
      <c r="O384" s="40">
        <v>1166</v>
      </c>
    </row>
    <row r="385" spans="1:15" s="40" customFormat="1" ht="12.75">
      <c r="A385" s="36">
        <v>54000</v>
      </c>
      <c r="B385" s="36">
        <v>4500</v>
      </c>
      <c r="C385" s="40">
        <v>1186</v>
      </c>
      <c r="D385" s="40">
        <v>1183</v>
      </c>
      <c r="E385" s="40">
        <v>1179</v>
      </c>
      <c r="F385" s="40">
        <v>1175</v>
      </c>
      <c r="G385" s="40">
        <v>1172</v>
      </c>
      <c r="H385" s="40">
        <v>1169</v>
      </c>
      <c r="I385" s="40">
        <v>1167</v>
      </c>
      <c r="J385" s="40">
        <v>1163</v>
      </c>
      <c r="K385" s="40">
        <v>1161</v>
      </c>
      <c r="L385" s="40">
        <v>1157</v>
      </c>
      <c r="M385" s="40">
        <v>1153</v>
      </c>
      <c r="N385" s="40">
        <v>1161</v>
      </c>
      <c r="O385" s="40">
        <v>1168</v>
      </c>
    </row>
    <row r="386" spans="1:15" s="40" customFormat="1" ht="12.75">
      <c r="A386" s="36">
        <v>54120</v>
      </c>
      <c r="B386" s="36">
        <v>4510</v>
      </c>
      <c r="C386" s="40">
        <v>1187</v>
      </c>
      <c r="D386" s="40">
        <v>1184</v>
      </c>
      <c r="E386" s="40">
        <v>1180</v>
      </c>
      <c r="F386" s="40">
        <v>1176</v>
      </c>
      <c r="G386" s="40">
        <v>1173</v>
      </c>
      <c r="H386" s="40">
        <v>1170</v>
      </c>
      <c r="I386" s="40">
        <v>1167</v>
      </c>
      <c r="J386" s="40">
        <v>1164</v>
      </c>
      <c r="K386" s="40">
        <v>1161</v>
      </c>
      <c r="L386" s="40">
        <v>1157</v>
      </c>
      <c r="M386" s="40">
        <v>1153</v>
      </c>
      <c r="N386" s="40">
        <v>1162</v>
      </c>
      <c r="O386" s="40">
        <v>1169</v>
      </c>
    </row>
    <row r="387" spans="1:15" s="40" customFormat="1" ht="12.75">
      <c r="A387" s="36">
        <v>54240</v>
      </c>
      <c r="B387" s="36">
        <v>4520</v>
      </c>
      <c r="C387" s="40">
        <v>1188</v>
      </c>
      <c r="D387" s="40">
        <v>1185</v>
      </c>
      <c r="E387" s="40">
        <v>1181</v>
      </c>
      <c r="F387" s="40">
        <v>1177</v>
      </c>
      <c r="G387" s="40">
        <v>1174</v>
      </c>
      <c r="H387" s="40">
        <v>1171</v>
      </c>
      <c r="I387" s="40">
        <v>1168</v>
      </c>
      <c r="J387" s="40">
        <v>1165</v>
      </c>
      <c r="K387" s="40">
        <v>1162</v>
      </c>
      <c r="L387" s="40">
        <v>1158</v>
      </c>
      <c r="M387" s="40">
        <v>1154</v>
      </c>
      <c r="N387" s="40">
        <v>1163</v>
      </c>
      <c r="O387" s="40">
        <v>1171</v>
      </c>
    </row>
    <row r="388" spans="1:15" s="40" customFormat="1" ht="12.75">
      <c r="A388" s="36">
        <v>54360</v>
      </c>
      <c r="B388" s="36">
        <v>4530</v>
      </c>
      <c r="C388" s="40">
        <v>1189</v>
      </c>
      <c r="D388" s="40">
        <v>1186</v>
      </c>
      <c r="E388" s="40">
        <v>1182</v>
      </c>
      <c r="F388" s="40">
        <v>1178</v>
      </c>
      <c r="G388" s="40">
        <v>1175</v>
      </c>
      <c r="H388" s="40">
        <v>1172</v>
      </c>
      <c r="I388" s="40">
        <v>1169</v>
      </c>
      <c r="J388" s="40">
        <v>1166</v>
      </c>
      <c r="K388" s="40">
        <v>1163</v>
      </c>
      <c r="L388" s="40">
        <v>1159</v>
      </c>
      <c r="M388" s="40">
        <v>1155</v>
      </c>
      <c r="N388" s="40">
        <v>1164</v>
      </c>
      <c r="O388" s="40">
        <v>1172</v>
      </c>
    </row>
    <row r="389" spans="1:15" s="40" customFormat="1" ht="12.75">
      <c r="A389" s="36">
        <v>54480</v>
      </c>
      <c r="B389" s="36">
        <v>4540</v>
      </c>
      <c r="C389" s="40">
        <v>1190</v>
      </c>
      <c r="D389" s="40">
        <v>1187</v>
      </c>
      <c r="E389" s="40">
        <v>1183</v>
      </c>
      <c r="F389" s="40">
        <v>1179</v>
      </c>
      <c r="G389" s="40">
        <v>1176</v>
      </c>
      <c r="H389" s="40">
        <v>1173</v>
      </c>
      <c r="I389" s="40">
        <v>1170</v>
      </c>
      <c r="J389" s="40">
        <v>1167</v>
      </c>
      <c r="K389" s="40">
        <v>1164</v>
      </c>
      <c r="L389" s="40">
        <v>1160</v>
      </c>
      <c r="M389" s="40">
        <v>1156</v>
      </c>
      <c r="N389" s="40">
        <v>1164</v>
      </c>
      <c r="O389" s="40">
        <v>1173</v>
      </c>
    </row>
    <row r="390" spans="1:15" s="40" customFormat="1" ht="12.75">
      <c r="A390" s="36">
        <v>54600</v>
      </c>
      <c r="B390" s="36">
        <v>4550</v>
      </c>
      <c r="C390" s="40">
        <v>1191</v>
      </c>
      <c r="D390" s="40">
        <v>1188</v>
      </c>
      <c r="E390" s="40">
        <v>1184</v>
      </c>
      <c r="F390" s="40">
        <v>1180</v>
      </c>
      <c r="G390" s="40">
        <v>1177</v>
      </c>
      <c r="H390" s="40">
        <v>1174</v>
      </c>
      <c r="I390" s="40">
        <v>1171</v>
      </c>
      <c r="J390" s="40">
        <v>1167</v>
      </c>
      <c r="K390" s="40">
        <v>1165</v>
      </c>
      <c r="L390" s="40">
        <v>1161</v>
      </c>
      <c r="M390" s="40">
        <v>1157</v>
      </c>
      <c r="N390" s="40">
        <v>1165</v>
      </c>
      <c r="O390" s="40">
        <v>1174</v>
      </c>
    </row>
    <row r="391" spans="1:15" s="40" customFormat="1" ht="12.75">
      <c r="A391" s="36">
        <v>54720</v>
      </c>
      <c r="B391" s="36">
        <v>4560</v>
      </c>
      <c r="C391" s="40">
        <v>1192</v>
      </c>
      <c r="D391" s="40">
        <v>1189</v>
      </c>
      <c r="E391" s="40">
        <v>1185</v>
      </c>
      <c r="F391" s="40">
        <v>1181</v>
      </c>
      <c r="G391" s="40">
        <v>1178</v>
      </c>
      <c r="H391" s="40">
        <v>1175</v>
      </c>
      <c r="I391" s="40">
        <v>1172</v>
      </c>
      <c r="J391" s="40">
        <v>1168</v>
      </c>
      <c r="K391" s="40">
        <v>1165</v>
      </c>
      <c r="L391" s="40">
        <v>1161</v>
      </c>
      <c r="M391" s="40">
        <v>1157</v>
      </c>
      <c r="N391" s="40">
        <v>1166</v>
      </c>
      <c r="O391" s="40">
        <v>1174</v>
      </c>
    </row>
    <row r="392" spans="1:15" s="40" customFormat="1" ht="12.75">
      <c r="A392" s="36">
        <v>54840</v>
      </c>
      <c r="B392" s="36">
        <v>4570</v>
      </c>
      <c r="C392" s="40">
        <v>1193</v>
      </c>
      <c r="D392" s="40">
        <v>1190</v>
      </c>
      <c r="E392" s="40">
        <v>1186</v>
      </c>
      <c r="F392" s="40">
        <v>1182</v>
      </c>
      <c r="G392" s="40">
        <v>1178</v>
      </c>
      <c r="H392" s="40">
        <v>1176</v>
      </c>
      <c r="I392" s="40">
        <v>1173</v>
      </c>
      <c r="J392" s="40">
        <v>1169</v>
      </c>
      <c r="K392" s="40">
        <v>1166</v>
      </c>
      <c r="L392" s="40">
        <v>1162</v>
      </c>
      <c r="M392" s="40">
        <v>1158</v>
      </c>
      <c r="N392" s="40">
        <v>1167</v>
      </c>
      <c r="O392" s="40">
        <v>1175</v>
      </c>
    </row>
    <row r="393" spans="1:15" s="40" customFormat="1" ht="12.75">
      <c r="A393" s="36">
        <v>54960</v>
      </c>
      <c r="B393" s="36">
        <v>4580</v>
      </c>
      <c r="C393" s="40">
        <v>1194</v>
      </c>
      <c r="D393" s="40">
        <v>1191</v>
      </c>
      <c r="E393" s="40">
        <v>1187</v>
      </c>
      <c r="F393" s="40">
        <v>1183</v>
      </c>
      <c r="G393" s="40">
        <v>1179</v>
      </c>
      <c r="H393" s="40">
        <v>1176</v>
      </c>
      <c r="I393" s="40">
        <v>1174</v>
      </c>
      <c r="J393" s="40">
        <v>1170</v>
      </c>
      <c r="K393" s="40">
        <v>1167</v>
      </c>
      <c r="L393" s="40">
        <v>1163</v>
      </c>
      <c r="M393" s="40">
        <v>1159</v>
      </c>
      <c r="N393" s="40">
        <v>1167</v>
      </c>
      <c r="O393" s="40">
        <v>1176</v>
      </c>
    </row>
    <row r="394" spans="1:15" s="40" customFormat="1" ht="12.75">
      <c r="A394" s="36">
        <v>55080</v>
      </c>
      <c r="B394" s="36">
        <v>4590</v>
      </c>
      <c r="C394" s="40">
        <v>1195</v>
      </c>
      <c r="D394" s="40">
        <v>1192</v>
      </c>
      <c r="E394" s="40">
        <v>1188</v>
      </c>
      <c r="F394" s="40">
        <v>1184</v>
      </c>
      <c r="G394" s="40">
        <v>1180</v>
      </c>
      <c r="H394" s="40">
        <v>1177</v>
      </c>
      <c r="I394" s="40">
        <v>1174</v>
      </c>
      <c r="J394" s="40">
        <v>1171</v>
      </c>
      <c r="K394" s="40">
        <v>1168</v>
      </c>
      <c r="L394" s="40">
        <v>1164</v>
      </c>
      <c r="M394" s="40">
        <v>1160</v>
      </c>
      <c r="N394" s="40">
        <v>1168</v>
      </c>
      <c r="O394" s="40">
        <v>1177</v>
      </c>
    </row>
    <row r="395" spans="1:15" s="40" customFormat="1" ht="12.75">
      <c r="A395" s="36">
        <v>55200</v>
      </c>
      <c r="B395" s="36">
        <v>4600</v>
      </c>
      <c r="C395" s="40">
        <v>1196</v>
      </c>
      <c r="D395" s="40">
        <v>1193</v>
      </c>
      <c r="E395" s="40">
        <v>1189</v>
      </c>
      <c r="F395" s="40">
        <v>1185</v>
      </c>
      <c r="G395" s="40">
        <v>1181</v>
      </c>
      <c r="H395" s="40">
        <v>1178</v>
      </c>
      <c r="I395" s="40">
        <v>1175</v>
      </c>
      <c r="J395" s="40">
        <v>1172</v>
      </c>
      <c r="K395" s="40">
        <v>1169</v>
      </c>
      <c r="L395" s="40">
        <v>1165</v>
      </c>
      <c r="M395" s="40">
        <v>1160</v>
      </c>
      <c r="N395" s="40">
        <v>1169</v>
      </c>
      <c r="O395" s="40">
        <v>1177</v>
      </c>
    </row>
    <row r="396" spans="1:15" s="40" customFormat="1" ht="12.75">
      <c r="A396" s="36">
        <v>55320</v>
      </c>
      <c r="B396" s="36">
        <v>4610</v>
      </c>
      <c r="C396" s="40">
        <v>1197</v>
      </c>
      <c r="D396" s="40">
        <v>1194</v>
      </c>
      <c r="E396" s="40">
        <v>1190</v>
      </c>
      <c r="F396" s="40">
        <v>1186</v>
      </c>
      <c r="G396" s="40">
        <v>1182</v>
      </c>
      <c r="H396" s="40">
        <v>1179</v>
      </c>
      <c r="I396" s="40">
        <v>1176</v>
      </c>
      <c r="J396" s="40">
        <v>1173</v>
      </c>
      <c r="K396" s="40">
        <v>1170</v>
      </c>
      <c r="L396" s="40">
        <v>1165</v>
      </c>
      <c r="M396" s="40">
        <v>1161</v>
      </c>
      <c r="N396" s="40">
        <v>1170</v>
      </c>
      <c r="O396" s="40">
        <v>1178</v>
      </c>
    </row>
    <row r="397" spans="1:15" s="40" customFormat="1" ht="12.75">
      <c r="A397" s="36">
        <v>55440</v>
      </c>
      <c r="B397" s="36">
        <v>4620</v>
      </c>
      <c r="C397" s="40">
        <v>1198</v>
      </c>
      <c r="D397" s="40">
        <v>1195</v>
      </c>
      <c r="E397" s="40">
        <v>1191</v>
      </c>
      <c r="F397" s="40">
        <v>1187</v>
      </c>
      <c r="G397" s="40">
        <v>1183</v>
      </c>
      <c r="H397" s="40">
        <v>1180</v>
      </c>
      <c r="I397" s="40">
        <v>1177</v>
      </c>
      <c r="J397" s="40">
        <v>1174</v>
      </c>
      <c r="K397" s="40">
        <v>1170</v>
      </c>
      <c r="L397" s="40">
        <v>1166</v>
      </c>
      <c r="M397" s="40">
        <v>1162</v>
      </c>
      <c r="N397" s="40">
        <v>1171</v>
      </c>
      <c r="O397" s="40">
        <v>1179</v>
      </c>
    </row>
    <row r="398" spans="1:15" s="40" customFormat="1" ht="12.75">
      <c r="A398" s="36">
        <v>55560</v>
      </c>
      <c r="B398" s="36">
        <v>4630</v>
      </c>
      <c r="C398" s="40">
        <v>1199</v>
      </c>
      <c r="D398" s="40">
        <v>1196</v>
      </c>
      <c r="E398" s="40">
        <v>1192</v>
      </c>
      <c r="F398" s="40">
        <v>1188</v>
      </c>
      <c r="G398" s="40">
        <v>1184</v>
      </c>
      <c r="H398" s="40">
        <v>1181</v>
      </c>
      <c r="I398" s="40">
        <v>1178</v>
      </c>
      <c r="J398" s="40">
        <v>1174</v>
      </c>
      <c r="K398" s="40">
        <v>1171</v>
      </c>
      <c r="L398" s="40">
        <v>1167</v>
      </c>
      <c r="M398" s="40">
        <v>1163</v>
      </c>
      <c r="N398" s="40">
        <v>1171</v>
      </c>
      <c r="O398" s="40">
        <v>1180</v>
      </c>
    </row>
    <row r="399" spans="1:15" s="40" customFormat="1" ht="12.75">
      <c r="A399" s="36">
        <v>55680</v>
      </c>
      <c r="B399" s="36">
        <v>4640</v>
      </c>
      <c r="C399" s="40">
        <v>1200</v>
      </c>
      <c r="D399" s="40">
        <v>1197</v>
      </c>
      <c r="E399" s="40">
        <v>1193</v>
      </c>
      <c r="F399" s="40">
        <v>1189</v>
      </c>
      <c r="G399" s="40">
        <v>1185</v>
      </c>
      <c r="H399" s="40">
        <v>1182</v>
      </c>
      <c r="I399" s="40">
        <v>1179</v>
      </c>
      <c r="J399" s="40">
        <v>1175</v>
      </c>
      <c r="K399" s="40">
        <v>1172</v>
      </c>
      <c r="L399" s="40">
        <v>1168</v>
      </c>
      <c r="M399" s="40">
        <v>1164</v>
      </c>
      <c r="N399" s="40">
        <v>1172</v>
      </c>
      <c r="O399" s="40">
        <v>1181</v>
      </c>
    </row>
    <row r="400" spans="1:15" s="40" customFormat="1" ht="12.75">
      <c r="A400" s="36">
        <v>55800</v>
      </c>
      <c r="B400" s="36">
        <v>4650</v>
      </c>
      <c r="C400" s="40">
        <v>1201</v>
      </c>
      <c r="D400" s="40">
        <v>1198</v>
      </c>
      <c r="E400" s="40">
        <v>1194</v>
      </c>
      <c r="F400" s="40">
        <v>1190</v>
      </c>
      <c r="G400" s="40">
        <v>1186</v>
      </c>
      <c r="H400" s="40">
        <v>1183</v>
      </c>
      <c r="I400" s="40">
        <v>1180</v>
      </c>
      <c r="J400" s="40">
        <v>1176</v>
      </c>
      <c r="K400" s="40">
        <v>1173</v>
      </c>
      <c r="L400" s="40">
        <v>1169</v>
      </c>
      <c r="M400" s="40">
        <v>1164</v>
      </c>
      <c r="N400" s="40">
        <v>1173</v>
      </c>
      <c r="O400" s="40">
        <v>1181</v>
      </c>
    </row>
    <row r="401" spans="1:15" s="40" customFormat="1" ht="12.75">
      <c r="A401" s="36">
        <v>55920</v>
      </c>
      <c r="B401" s="36">
        <v>4660</v>
      </c>
      <c r="C401" s="40">
        <v>1202</v>
      </c>
      <c r="D401" s="40">
        <v>1199</v>
      </c>
      <c r="E401" s="40">
        <v>1195</v>
      </c>
      <c r="F401" s="40">
        <v>1191</v>
      </c>
      <c r="G401" s="40">
        <v>1187</v>
      </c>
      <c r="H401" s="40">
        <v>1184</v>
      </c>
      <c r="I401" s="40">
        <v>1181</v>
      </c>
      <c r="J401" s="40">
        <v>1177</v>
      </c>
      <c r="K401" s="40">
        <v>1174</v>
      </c>
      <c r="L401" s="40">
        <v>1170</v>
      </c>
      <c r="M401" s="40">
        <v>1165</v>
      </c>
      <c r="N401" s="40">
        <v>1174</v>
      </c>
      <c r="O401" s="40">
        <v>1182</v>
      </c>
    </row>
    <row r="402" spans="1:15" s="40" customFormat="1" ht="12.75">
      <c r="A402" s="36">
        <v>56040</v>
      </c>
      <c r="B402" s="36">
        <v>4670</v>
      </c>
      <c r="C402" s="40">
        <v>1203</v>
      </c>
      <c r="D402" s="40">
        <v>1200</v>
      </c>
      <c r="E402" s="40">
        <v>1196</v>
      </c>
      <c r="F402" s="40">
        <v>1192</v>
      </c>
      <c r="G402" s="40">
        <v>1188</v>
      </c>
      <c r="H402" s="40">
        <v>1184</v>
      </c>
      <c r="I402" s="40">
        <v>1182</v>
      </c>
      <c r="J402" s="40">
        <v>1178</v>
      </c>
      <c r="K402" s="40">
        <v>1174</v>
      </c>
      <c r="L402" s="40">
        <v>1170</v>
      </c>
      <c r="M402" s="40">
        <v>1166</v>
      </c>
      <c r="N402" s="40">
        <v>1175</v>
      </c>
      <c r="O402" s="40">
        <v>1183</v>
      </c>
    </row>
    <row r="403" spans="1:15" s="40" customFormat="1" ht="12.75">
      <c r="A403" s="36">
        <v>56160</v>
      </c>
      <c r="B403" s="36">
        <v>4680</v>
      </c>
      <c r="C403" s="40">
        <v>1204</v>
      </c>
      <c r="D403" s="40">
        <v>1201</v>
      </c>
      <c r="E403" s="40">
        <v>1197</v>
      </c>
      <c r="F403" s="40">
        <v>1193</v>
      </c>
      <c r="G403" s="40">
        <v>1189</v>
      </c>
      <c r="H403" s="40">
        <v>1185</v>
      </c>
      <c r="I403" s="40">
        <v>1183</v>
      </c>
      <c r="J403" s="40">
        <v>1179</v>
      </c>
      <c r="K403" s="40">
        <v>1175</v>
      </c>
      <c r="L403" s="40">
        <v>1171</v>
      </c>
      <c r="M403" s="40">
        <v>1167</v>
      </c>
      <c r="N403" s="40">
        <v>1175</v>
      </c>
      <c r="O403" s="40">
        <v>1184</v>
      </c>
    </row>
    <row r="404" spans="1:15" s="40" customFormat="1" ht="12.75">
      <c r="A404" s="36">
        <v>56280</v>
      </c>
      <c r="B404" s="36">
        <v>4690</v>
      </c>
      <c r="C404" s="40">
        <v>1205</v>
      </c>
      <c r="D404" s="40">
        <v>1202</v>
      </c>
      <c r="E404" s="40">
        <v>1198</v>
      </c>
      <c r="F404" s="40">
        <v>1194</v>
      </c>
      <c r="G404" s="40">
        <v>1190</v>
      </c>
      <c r="H404" s="40">
        <v>1186</v>
      </c>
      <c r="I404" s="40">
        <v>1183</v>
      </c>
      <c r="J404" s="40">
        <v>1179</v>
      </c>
      <c r="K404" s="40">
        <v>1176</v>
      </c>
      <c r="L404" s="40">
        <v>1172</v>
      </c>
      <c r="M404" s="40">
        <v>1168</v>
      </c>
      <c r="N404" s="40">
        <v>1176</v>
      </c>
      <c r="O404" s="40">
        <v>1185</v>
      </c>
    </row>
    <row r="405" spans="1:15" s="40" customFormat="1" ht="12.75">
      <c r="A405" s="36">
        <v>56400</v>
      </c>
      <c r="B405" s="36">
        <v>4700</v>
      </c>
      <c r="C405" s="40">
        <v>1206</v>
      </c>
      <c r="D405" s="40">
        <v>1203</v>
      </c>
      <c r="E405" s="40">
        <v>1199</v>
      </c>
      <c r="F405" s="40">
        <v>1195</v>
      </c>
      <c r="G405" s="40">
        <v>1191</v>
      </c>
      <c r="H405" s="40">
        <v>1187</v>
      </c>
      <c r="I405" s="40">
        <v>1184</v>
      </c>
      <c r="J405" s="40">
        <v>1180</v>
      </c>
      <c r="K405" s="40">
        <v>1177</v>
      </c>
      <c r="L405" s="40">
        <v>1173</v>
      </c>
      <c r="M405" s="40">
        <v>1169</v>
      </c>
      <c r="N405" s="40">
        <v>1177</v>
      </c>
      <c r="O405" s="40">
        <v>1185</v>
      </c>
    </row>
    <row r="406" spans="1:15" s="40" customFormat="1" ht="12.75">
      <c r="A406" s="36">
        <v>56520</v>
      </c>
      <c r="B406" s="36">
        <v>4710</v>
      </c>
      <c r="C406" s="40">
        <v>1207</v>
      </c>
      <c r="D406" s="40">
        <v>1204</v>
      </c>
      <c r="E406" s="40">
        <v>1200</v>
      </c>
      <c r="F406" s="40">
        <v>1196</v>
      </c>
      <c r="G406" s="40">
        <v>1191</v>
      </c>
      <c r="H406" s="40">
        <v>1188</v>
      </c>
      <c r="I406" s="40">
        <v>1185</v>
      </c>
      <c r="J406" s="40">
        <v>1181</v>
      </c>
      <c r="K406" s="40">
        <v>1178</v>
      </c>
      <c r="L406" s="40">
        <v>1174</v>
      </c>
      <c r="M406" s="40">
        <v>1169</v>
      </c>
      <c r="N406" s="40">
        <v>1178</v>
      </c>
      <c r="O406" s="40">
        <v>1186</v>
      </c>
    </row>
    <row r="407" spans="1:15" s="40" customFormat="1" ht="12.75">
      <c r="A407" s="36">
        <v>56640</v>
      </c>
      <c r="B407" s="36">
        <v>4720</v>
      </c>
      <c r="C407" s="40">
        <v>1208</v>
      </c>
      <c r="D407" s="40">
        <v>1205</v>
      </c>
      <c r="E407" s="40">
        <v>1201</v>
      </c>
      <c r="F407" s="40">
        <v>1196</v>
      </c>
      <c r="G407" s="40">
        <v>1192</v>
      </c>
      <c r="H407" s="40">
        <v>1189</v>
      </c>
      <c r="I407" s="40">
        <v>1186</v>
      </c>
      <c r="J407" s="40">
        <v>1182</v>
      </c>
      <c r="K407" s="40">
        <v>1179</v>
      </c>
      <c r="L407" s="40">
        <v>1174</v>
      </c>
      <c r="M407" s="40">
        <v>1170</v>
      </c>
      <c r="N407" s="40">
        <v>1179</v>
      </c>
      <c r="O407" s="40">
        <v>1187</v>
      </c>
    </row>
    <row r="408" spans="1:15" s="40" customFormat="1" ht="12.75">
      <c r="A408" s="36">
        <v>56760</v>
      </c>
      <c r="B408" s="36">
        <v>4730</v>
      </c>
      <c r="C408" s="40">
        <v>1209</v>
      </c>
      <c r="D408" s="40">
        <v>1206</v>
      </c>
      <c r="E408" s="40">
        <v>1202</v>
      </c>
      <c r="F408" s="40">
        <v>1197</v>
      </c>
      <c r="G408" s="40">
        <v>1193</v>
      </c>
      <c r="H408" s="40">
        <v>1190</v>
      </c>
      <c r="I408" s="40">
        <v>1187</v>
      </c>
      <c r="J408" s="40">
        <v>1183</v>
      </c>
      <c r="K408" s="40">
        <v>1179</v>
      </c>
      <c r="L408" s="40">
        <v>1175</v>
      </c>
      <c r="M408" s="40">
        <v>1171</v>
      </c>
      <c r="N408" s="40">
        <v>1179</v>
      </c>
      <c r="O408" s="40">
        <v>1188</v>
      </c>
    </row>
    <row r="409" spans="1:15" s="40" customFormat="1" ht="12.75">
      <c r="A409" s="36">
        <v>56880</v>
      </c>
      <c r="B409" s="36">
        <v>4740</v>
      </c>
      <c r="C409" s="40">
        <v>1210</v>
      </c>
      <c r="D409" s="40">
        <v>1207</v>
      </c>
      <c r="E409" s="40">
        <v>1203</v>
      </c>
      <c r="F409" s="40">
        <v>1198</v>
      </c>
      <c r="G409" s="40">
        <v>1194</v>
      </c>
      <c r="H409" s="40">
        <v>1191</v>
      </c>
      <c r="I409" s="40">
        <v>1188</v>
      </c>
      <c r="J409" s="40">
        <v>1184</v>
      </c>
      <c r="K409" s="40">
        <v>1180</v>
      </c>
      <c r="L409" s="40">
        <v>1176</v>
      </c>
      <c r="M409" s="40">
        <v>1172</v>
      </c>
      <c r="N409" s="40">
        <v>1180</v>
      </c>
      <c r="O409" s="40">
        <v>1188</v>
      </c>
    </row>
    <row r="410" spans="1:15" s="40" customFormat="1" ht="12.75">
      <c r="A410" s="36">
        <v>57000</v>
      </c>
      <c r="B410" s="36">
        <v>4750</v>
      </c>
      <c r="C410" s="40">
        <v>1211</v>
      </c>
      <c r="D410" s="40">
        <v>1208</v>
      </c>
      <c r="E410" s="40">
        <v>1204</v>
      </c>
      <c r="F410" s="40">
        <v>1199</v>
      </c>
      <c r="G410" s="40">
        <v>1195</v>
      </c>
      <c r="H410" s="40">
        <v>1192</v>
      </c>
      <c r="I410" s="40">
        <v>1189</v>
      </c>
      <c r="J410" s="40">
        <v>1184</v>
      </c>
      <c r="K410" s="40">
        <v>1181</v>
      </c>
      <c r="L410" s="40">
        <v>1177</v>
      </c>
      <c r="M410" s="40">
        <v>1172</v>
      </c>
      <c r="N410" s="40">
        <v>1181</v>
      </c>
      <c r="O410" s="40">
        <v>1189</v>
      </c>
    </row>
    <row r="411" spans="1:15" s="40" customFormat="1" ht="12.75">
      <c r="A411" s="36">
        <v>57120</v>
      </c>
      <c r="B411" s="36">
        <v>4760</v>
      </c>
      <c r="C411" s="40">
        <v>1212</v>
      </c>
      <c r="D411" s="40">
        <v>1209</v>
      </c>
      <c r="E411" s="40">
        <v>1205</v>
      </c>
      <c r="F411" s="40">
        <v>1200</v>
      </c>
      <c r="G411" s="40">
        <v>1196</v>
      </c>
      <c r="H411" s="40">
        <v>1193</v>
      </c>
      <c r="I411" s="40">
        <v>1189</v>
      </c>
      <c r="J411" s="40">
        <v>1185</v>
      </c>
      <c r="K411" s="40">
        <v>1182</v>
      </c>
      <c r="L411" s="40">
        <v>1178</v>
      </c>
      <c r="M411" s="40">
        <v>1173</v>
      </c>
      <c r="N411" s="40">
        <v>1182</v>
      </c>
      <c r="O411" s="40">
        <v>1190</v>
      </c>
    </row>
    <row r="412" spans="1:15" s="40" customFormat="1" ht="12.75">
      <c r="A412" s="36">
        <v>57240</v>
      </c>
      <c r="B412" s="36">
        <v>4770</v>
      </c>
      <c r="C412" s="40">
        <v>1213</v>
      </c>
      <c r="D412" s="40">
        <v>1210</v>
      </c>
      <c r="E412" s="40">
        <v>1205</v>
      </c>
      <c r="F412" s="40">
        <v>1201</v>
      </c>
      <c r="G412" s="40">
        <v>1197</v>
      </c>
      <c r="H412" s="40">
        <v>1193</v>
      </c>
      <c r="I412" s="40">
        <v>1190</v>
      </c>
      <c r="J412" s="40">
        <v>1186</v>
      </c>
      <c r="K412" s="40">
        <v>1183</v>
      </c>
      <c r="L412" s="40">
        <v>1178</v>
      </c>
      <c r="M412" s="40">
        <v>1174</v>
      </c>
      <c r="N412" s="40">
        <v>1182</v>
      </c>
      <c r="O412" s="40">
        <v>1191</v>
      </c>
    </row>
    <row r="413" spans="1:15" s="40" customFormat="1" ht="12.75">
      <c r="A413" s="36">
        <v>57360</v>
      </c>
      <c r="B413" s="36">
        <v>4780</v>
      </c>
      <c r="C413" s="40">
        <v>1214</v>
      </c>
      <c r="D413" s="40">
        <v>1211</v>
      </c>
      <c r="E413" s="40">
        <v>1207</v>
      </c>
      <c r="F413" s="40">
        <v>1202</v>
      </c>
      <c r="G413" s="40">
        <v>1198</v>
      </c>
      <c r="H413" s="40">
        <v>1194</v>
      </c>
      <c r="I413" s="40">
        <v>1191</v>
      </c>
      <c r="J413" s="40">
        <v>1187</v>
      </c>
      <c r="K413" s="40">
        <v>1183</v>
      </c>
      <c r="L413" s="40">
        <v>1179</v>
      </c>
      <c r="M413" s="40">
        <v>1175</v>
      </c>
      <c r="N413" s="40">
        <v>1183</v>
      </c>
      <c r="O413" s="40">
        <v>1192</v>
      </c>
    </row>
    <row r="414" spans="1:15" s="40" customFormat="1" ht="12.75">
      <c r="A414" s="36">
        <v>57480</v>
      </c>
      <c r="B414" s="36">
        <v>4790</v>
      </c>
      <c r="C414" s="40">
        <v>1215</v>
      </c>
      <c r="D414" s="40">
        <v>1212</v>
      </c>
      <c r="E414" s="40">
        <v>1208</v>
      </c>
      <c r="F414" s="40">
        <v>1203</v>
      </c>
      <c r="G414" s="40">
        <v>1199</v>
      </c>
      <c r="H414" s="40">
        <v>1195</v>
      </c>
      <c r="I414" s="40">
        <v>1192</v>
      </c>
      <c r="J414" s="40">
        <v>1188</v>
      </c>
      <c r="K414" s="40">
        <v>1184</v>
      </c>
      <c r="L414" s="40">
        <v>1180</v>
      </c>
      <c r="M414" s="40">
        <v>1176</v>
      </c>
      <c r="N414" s="40">
        <v>1184</v>
      </c>
      <c r="O414" s="40">
        <v>1192</v>
      </c>
    </row>
    <row r="415" spans="1:15" s="40" customFormat="1" ht="12.75">
      <c r="A415" s="36">
        <v>57600</v>
      </c>
      <c r="B415" s="36">
        <v>4800</v>
      </c>
      <c r="C415" s="40">
        <v>1216</v>
      </c>
      <c r="D415" s="40">
        <v>1213</v>
      </c>
      <c r="E415" s="40">
        <v>1208</v>
      </c>
      <c r="F415" s="40">
        <v>1204</v>
      </c>
      <c r="G415" s="40">
        <v>1200</v>
      </c>
      <c r="H415" s="40">
        <v>1196</v>
      </c>
      <c r="I415" s="40">
        <v>1193</v>
      </c>
      <c r="J415" s="40">
        <v>1189</v>
      </c>
      <c r="K415" s="40">
        <v>1185</v>
      </c>
      <c r="L415" s="40">
        <v>1181</v>
      </c>
      <c r="M415" s="40">
        <v>1176</v>
      </c>
      <c r="N415" s="40">
        <v>1185</v>
      </c>
      <c r="O415" s="40">
        <v>1193</v>
      </c>
    </row>
    <row r="416" spans="1:15" s="40" customFormat="1" ht="12.75">
      <c r="A416" s="36">
        <v>57720</v>
      </c>
      <c r="B416" s="36">
        <v>4810</v>
      </c>
      <c r="C416" s="40">
        <v>1217</v>
      </c>
      <c r="D416" s="40">
        <v>1214</v>
      </c>
      <c r="E416" s="40">
        <v>1209</v>
      </c>
      <c r="F416" s="40">
        <v>1205</v>
      </c>
      <c r="G416" s="40">
        <v>1201</v>
      </c>
      <c r="H416" s="40">
        <v>1197</v>
      </c>
      <c r="I416" s="40">
        <v>1194</v>
      </c>
      <c r="J416" s="40">
        <v>1190</v>
      </c>
      <c r="K416" s="40">
        <v>1186</v>
      </c>
      <c r="L416" s="40">
        <v>1182</v>
      </c>
      <c r="M416" s="40">
        <v>1177</v>
      </c>
      <c r="N416" s="40">
        <v>1186</v>
      </c>
      <c r="O416" s="40">
        <v>1194</v>
      </c>
    </row>
    <row r="417" spans="1:15" s="40" customFormat="1" ht="12.75">
      <c r="A417" s="36">
        <v>57840</v>
      </c>
      <c r="B417" s="36">
        <v>4820</v>
      </c>
      <c r="C417" s="40">
        <v>1218</v>
      </c>
      <c r="D417" s="40">
        <v>1215</v>
      </c>
      <c r="E417" s="40">
        <v>1210</v>
      </c>
      <c r="F417" s="40">
        <v>1206</v>
      </c>
      <c r="G417" s="40">
        <v>1202</v>
      </c>
      <c r="H417" s="40">
        <v>1198</v>
      </c>
      <c r="I417" s="40">
        <v>1195</v>
      </c>
      <c r="J417" s="40">
        <v>1190</v>
      </c>
      <c r="K417" s="40">
        <v>1187</v>
      </c>
      <c r="L417" s="40">
        <v>1182</v>
      </c>
      <c r="M417" s="40">
        <v>1178</v>
      </c>
      <c r="N417" s="40">
        <v>1186</v>
      </c>
      <c r="O417" s="40">
        <v>1195</v>
      </c>
    </row>
    <row r="418" spans="1:15" s="40" customFormat="1" ht="12.75">
      <c r="A418" s="36">
        <v>57960</v>
      </c>
      <c r="B418" s="36">
        <v>4830</v>
      </c>
      <c r="C418" s="40">
        <v>1219</v>
      </c>
      <c r="D418" s="40">
        <v>1216</v>
      </c>
      <c r="E418" s="40">
        <v>1212</v>
      </c>
      <c r="F418" s="40">
        <v>1207</v>
      </c>
      <c r="G418" s="40">
        <v>1203</v>
      </c>
      <c r="H418" s="40">
        <v>1199</v>
      </c>
      <c r="I418" s="40">
        <v>1196</v>
      </c>
      <c r="J418" s="40">
        <v>1191</v>
      </c>
      <c r="K418" s="40">
        <v>1188</v>
      </c>
      <c r="L418" s="40">
        <v>1183</v>
      </c>
      <c r="M418" s="40">
        <v>1179</v>
      </c>
      <c r="N418" s="40">
        <v>1187</v>
      </c>
      <c r="O418" s="40">
        <v>1196</v>
      </c>
    </row>
    <row r="419" spans="1:15" s="40" customFormat="1" ht="12.75">
      <c r="A419" s="36">
        <v>58080</v>
      </c>
      <c r="B419" s="36">
        <v>4840</v>
      </c>
      <c r="C419" s="40">
        <v>1220</v>
      </c>
      <c r="D419" s="40">
        <v>1217</v>
      </c>
      <c r="E419" s="40">
        <v>1212</v>
      </c>
      <c r="F419" s="40">
        <v>1208</v>
      </c>
      <c r="G419" s="40">
        <v>1204</v>
      </c>
      <c r="H419" s="40">
        <v>1200</v>
      </c>
      <c r="I419" s="40">
        <v>1197</v>
      </c>
      <c r="J419" s="40">
        <v>1192</v>
      </c>
      <c r="K419" s="40">
        <v>1188</v>
      </c>
      <c r="L419" s="40">
        <v>1184</v>
      </c>
      <c r="M419" s="40">
        <v>1179</v>
      </c>
      <c r="N419" s="40">
        <v>1188</v>
      </c>
      <c r="O419" s="40">
        <v>1196</v>
      </c>
    </row>
    <row r="420" spans="1:15" s="40" customFormat="1" ht="12.75">
      <c r="A420" s="36">
        <v>58200</v>
      </c>
      <c r="B420" s="36">
        <v>4850</v>
      </c>
      <c r="C420" s="40">
        <v>1221</v>
      </c>
      <c r="D420" s="40">
        <v>1218</v>
      </c>
      <c r="E420" s="40">
        <v>1213</v>
      </c>
      <c r="F420" s="40">
        <v>1209</v>
      </c>
      <c r="G420" s="40">
        <v>1205</v>
      </c>
      <c r="H420" s="40">
        <v>1201</v>
      </c>
      <c r="I420" s="40">
        <v>1197</v>
      </c>
      <c r="J420" s="40">
        <v>1193</v>
      </c>
      <c r="K420" s="40">
        <v>1189</v>
      </c>
      <c r="L420" s="40">
        <v>1185</v>
      </c>
      <c r="M420" s="40">
        <v>1180</v>
      </c>
      <c r="N420" s="40">
        <v>1189</v>
      </c>
      <c r="O420" s="40">
        <v>1197</v>
      </c>
    </row>
    <row r="421" spans="1:15" s="40" customFormat="1" ht="12.75">
      <c r="A421" s="36">
        <v>58320</v>
      </c>
      <c r="B421" s="36">
        <v>4860</v>
      </c>
      <c r="C421" s="40">
        <v>1222</v>
      </c>
      <c r="D421" s="40">
        <v>1219</v>
      </c>
      <c r="E421" s="40">
        <v>1214</v>
      </c>
      <c r="F421" s="40">
        <v>1210</v>
      </c>
      <c r="G421" s="40">
        <v>1206</v>
      </c>
      <c r="H421" s="40">
        <v>1202</v>
      </c>
      <c r="I421" s="40">
        <v>1198</v>
      </c>
      <c r="J421" s="40">
        <v>1194</v>
      </c>
      <c r="K421" s="40">
        <v>1190</v>
      </c>
      <c r="L421" s="40">
        <v>1186</v>
      </c>
      <c r="M421" s="40">
        <v>1181</v>
      </c>
      <c r="N421" s="40">
        <v>1190</v>
      </c>
      <c r="O421" s="40">
        <v>1198</v>
      </c>
    </row>
    <row r="422" spans="1:15" s="40" customFormat="1" ht="12.75">
      <c r="A422" s="36">
        <v>58440</v>
      </c>
      <c r="B422" s="36">
        <v>4870</v>
      </c>
      <c r="C422" s="40">
        <v>1223</v>
      </c>
      <c r="D422" s="40">
        <v>1220</v>
      </c>
      <c r="E422" s="40">
        <v>1215</v>
      </c>
      <c r="F422" s="40">
        <v>1211</v>
      </c>
      <c r="G422" s="40">
        <v>1207</v>
      </c>
      <c r="H422" s="40">
        <v>1203</v>
      </c>
      <c r="I422" s="40">
        <v>1199</v>
      </c>
      <c r="J422" s="40">
        <v>1195</v>
      </c>
      <c r="K422" s="40">
        <v>1191</v>
      </c>
      <c r="L422" s="40">
        <v>1186</v>
      </c>
      <c r="M422" s="40">
        <v>1182</v>
      </c>
      <c r="N422" s="40">
        <v>1190</v>
      </c>
      <c r="O422" s="40">
        <v>1199</v>
      </c>
    </row>
    <row r="423" spans="1:15" s="40" customFormat="1" ht="12.75">
      <c r="A423" s="36">
        <v>58560</v>
      </c>
      <c r="B423" s="36">
        <v>4880</v>
      </c>
      <c r="C423" s="40">
        <v>1224</v>
      </c>
      <c r="D423" s="40">
        <v>1221</v>
      </c>
      <c r="E423" s="40">
        <v>1216</v>
      </c>
      <c r="F423" s="40">
        <v>1212</v>
      </c>
      <c r="G423" s="40">
        <v>1208</v>
      </c>
      <c r="H423" s="40">
        <v>1204</v>
      </c>
      <c r="I423" s="40">
        <v>1200</v>
      </c>
      <c r="J423" s="40">
        <v>1196</v>
      </c>
      <c r="K423" s="40">
        <v>1192</v>
      </c>
      <c r="L423" s="40">
        <v>1187</v>
      </c>
      <c r="M423" s="40">
        <v>1183</v>
      </c>
      <c r="N423" s="40">
        <v>1191</v>
      </c>
      <c r="O423" s="40">
        <v>1199</v>
      </c>
    </row>
    <row r="424" spans="1:15" s="40" customFormat="1" ht="12.75">
      <c r="A424" s="36">
        <v>58680</v>
      </c>
      <c r="B424" s="36">
        <v>4890</v>
      </c>
      <c r="C424" s="40">
        <v>1225</v>
      </c>
      <c r="D424" s="40">
        <v>1222</v>
      </c>
      <c r="E424" s="40">
        <v>1217</v>
      </c>
      <c r="F424" s="40">
        <v>1213</v>
      </c>
      <c r="G424" s="40">
        <v>1209</v>
      </c>
      <c r="H424" s="40">
        <v>1205</v>
      </c>
      <c r="I424" s="40">
        <v>1201</v>
      </c>
      <c r="J424" s="40">
        <v>1197</v>
      </c>
      <c r="K424" s="40">
        <v>1193</v>
      </c>
      <c r="L424" s="40">
        <v>1188</v>
      </c>
      <c r="M424" s="40">
        <v>1183</v>
      </c>
      <c r="N424" s="40">
        <v>1192</v>
      </c>
      <c r="O424" s="40">
        <v>1200</v>
      </c>
    </row>
    <row r="425" spans="1:15" s="40" customFormat="1" ht="12.75">
      <c r="A425" s="36">
        <v>58800</v>
      </c>
      <c r="B425" s="36">
        <v>4900</v>
      </c>
      <c r="C425" s="40">
        <v>1226</v>
      </c>
      <c r="D425" s="40">
        <v>1223</v>
      </c>
      <c r="E425" s="40">
        <v>1218</v>
      </c>
      <c r="F425" s="40">
        <v>1214</v>
      </c>
      <c r="G425" s="40">
        <v>1209</v>
      </c>
      <c r="H425" s="40">
        <v>1205</v>
      </c>
      <c r="I425" s="40">
        <v>1202</v>
      </c>
      <c r="J425" s="40">
        <v>1197</v>
      </c>
      <c r="K425" s="40">
        <v>1193</v>
      </c>
      <c r="L425" s="40">
        <v>1189</v>
      </c>
      <c r="M425" s="40">
        <v>1184</v>
      </c>
      <c r="N425" s="40">
        <v>1193</v>
      </c>
      <c r="O425" s="40">
        <v>1201</v>
      </c>
    </row>
    <row r="426" spans="1:15" s="40" customFormat="1" ht="12.75">
      <c r="A426" s="36">
        <v>58920</v>
      </c>
      <c r="B426" s="36">
        <v>4910</v>
      </c>
      <c r="C426" s="40">
        <v>1227</v>
      </c>
      <c r="D426" s="40">
        <v>1224</v>
      </c>
      <c r="E426" s="40">
        <v>1219</v>
      </c>
      <c r="F426" s="40">
        <v>1215</v>
      </c>
      <c r="G426" s="40">
        <v>1210</v>
      </c>
      <c r="H426" s="40">
        <v>1206</v>
      </c>
      <c r="I426" s="40">
        <v>1203</v>
      </c>
      <c r="J426" s="40">
        <v>1198</v>
      </c>
      <c r="K426" s="40">
        <v>1194</v>
      </c>
      <c r="L426" s="40">
        <v>1190</v>
      </c>
      <c r="M426" s="40">
        <v>1185</v>
      </c>
      <c r="N426" s="40">
        <v>1193</v>
      </c>
      <c r="O426" s="40">
        <v>1202</v>
      </c>
    </row>
    <row r="427" spans="1:15" s="40" customFormat="1" ht="12.75">
      <c r="A427" s="36">
        <v>59040</v>
      </c>
      <c r="B427" s="36">
        <v>4920</v>
      </c>
      <c r="C427" s="40">
        <v>1228</v>
      </c>
      <c r="D427" s="40">
        <v>1224</v>
      </c>
      <c r="E427" s="40">
        <v>1220</v>
      </c>
      <c r="F427" s="40">
        <v>1216</v>
      </c>
      <c r="G427" s="40">
        <v>1211</v>
      </c>
      <c r="H427" s="40">
        <v>1207</v>
      </c>
      <c r="I427" s="40">
        <v>1204</v>
      </c>
      <c r="J427" s="40">
        <v>1199</v>
      </c>
      <c r="K427" s="40">
        <v>1195</v>
      </c>
      <c r="L427" s="40">
        <v>1190</v>
      </c>
      <c r="M427" s="40">
        <v>1186</v>
      </c>
      <c r="N427" s="40">
        <v>1194</v>
      </c>
      <c r="O427" s="40">
        <v>1202</v>
      </c>
    </row>
    <row r="428" spans="1:15" s="40" customFormat="1" ht="12.75">
      <c r="A428" s="36">
        <v>59160</v>
      </c>
      <c r="B428" s="36">
        <v>4930</v>
      </c>
      <c r="C428" s="40">
        <v>1229</v>
      </c>
      <c r="D428" s="40">
        <v>1226</v>
      </c>
      <c r="E428" s="40">
        <v>1221</v>
      </c>
      <c r="F428" s="40">
        <v>1217</v>
      </c>
      <c r="G428" s="40">
        <v>1212</v>
      </c>
      <c r="H428" s="40">
        <v>1208</v>
      </c>
      <c r="I428" s="40">
        <v>1205</v>
      </c>
      <c r="J428" s="40">
        <v>1200</v>
      </c>
      <c r="K428" s="40">
        <v>1196</v>
      </c>
      <c r="L428" s="40">
        <v>1191</v>
      </c>
      <c r="M428" s="40">
        <v>1187</v>
      </c>
      <c r="N428" s="40">
        <v>1195</v>
      </c>
      <c r="O428" s="40">
        <v>1203</v>
      </c>
    </row>
    <row r="429" spans="1:15" s="40" customFormat="1" ht="12.75">
      <c r="A429" s="36">
        <v>59280</v>
      </c>
      <c r="B429" s="36">
        <v>4940</v>
      </c>
      <c r="C429" s="40">
        <v>1230</v>
      </c>
      <c r="D429" s="40">
        <v>1227</v>
      </c>
      <c r="E429" s="40">
        <v>1222</v>
      </c>
      <c r="F429" s="40">
        <v>1218</v>
      </c>
      <c r="G429" s="40">
        <v>1213</v>
      </c>
      <c r="H429" s="40">
        <v>1209</v>
      </c>
      <c r="I429" s="40">
        <v>1205</v>
      </c>
      <c r="J429" s="40">
        <v>1201</v>
      </c>
      <c r="K429" s="40">
        <v>1197</v>
      </c>
      <c r="L429" s="40">
        <v>1192</v>
      </c>
      <c r="M429" s="40">
        <v>1187</v>
      </c>
      <c r="N429" s="40">
        <v>1196</v>
      </c>
      <c r="O429" s="40">
        <v>1204</v>
      </c>
    </row>
    <row r="430" spans="1:15" s="40" customFormat="1" ht="12.75">
      <c r="A430" s="36">
        <v>59400</v>
      </c>
      <c r="B430" s="36">
        <v>4950</v>
      </c>
      <c r="C430" s="40">
        <v>1231</v>
      </c>
      <c r="D430" s="40">
        <v>1227</v>
      </c>
      <c r="E430" s="40">
        <v>1223</v>
      </c>
      <c r="F430" s="40">
        <v>1219</v>
      </c>
      <c r="G430" s="40">
        <v>1214</v>
      </c>
      <c r="H430" s="40">
        <v>1210</v>
      </c>
      <c r="I430" s="40">
        <v>1206</v>
      </c>
      <c r="J430" s="40">
        <v>1202</v>
      </c>
      <c r="K430" s="40">
        <v>1198</v>
      </c>
      <c r="L430" s="40">
        <v>1193</v>
      </c>
      <c r="M430" s="40">
        <v>1188</v>
      </c>
      <c r="N430" s="40">
        <v>1197</v>
      </c>
      <c r="O430" s="40">
        <v>1205</v>
      </c>
    </row>
    <row r="431" spans="1:15" s="40" customFormat="1" ht="12.75">
      <c r="A431" s="36">
        <v>59520</v>
      </c>
      <c r="B431" s="36">
        <v>4960</v>
      </c>
      <c r="C431" s="40">
        <v>1232</v>
      </c>
      <c r="D431" s="40">
        <v>1228</v>
      </c>
      <c r="E431" s="40">
        <v>1224</v>
      </c>
      <c r="F431" s="40">
        <v>1220</v>
      </c>
      <c r="G431" s="40">
        <v>1215</v>
      </c>
      <c r="H431" s="40">
        <v>1211</v>
      </c>
      <c r="I431" s="40">
        <v>1207</v>
      </c>
      <c r="J431" s="40">
        <v>1203</v>
      </c>
      <c r="K431" s="40">
        <v>1198</v>
      </c>
      <c r="L431" s="40">
        <v>1194</v>
      </c>
      <c r="M431" s="40">
        <v>1189</v>
      </c>
      <c r="N431" s="40">
        <v>1197</v>
      </c>
      <c r="O431" s="40">
        <v>1205</v>
      </c>
    </row>
    <row r="432" spans="1:15" s="40" customFormat="1" ht="12.75">
      <c r="A432" s="36">
        <v>59640</v>
      </c>
      <c r="B432" s="36">
        <v>4970</v>
      </c>
      <c r="C432" s="40">
        <v>1233</v>
      </c>
      <c r="D432" s="40">
        <v>1229</v>
      </c>
      <c r="E432" s="40">
        <v>1225</v>
      </c>
      <c r="F432" s="40">
        <v>1221</v>
      </c>
      <c r="G432" s="40">
        <v>1216</v>
      </c>
      <c r="H432" s="40">
        <v>1212</v>
      </c>
      <c r="I432" s="40">
        <v>1208</v>
      </c>
      <c r="J432" s="40">
        <v>1204</v>
      </c>
      <c r="K432" s="40">
        <v>1199</v>
      </c>
      <c r="L432" s="40">
        <v>1195</v>
      </c>
      <c r="M432" s="40">
        <v>1190</v>
      </c>
      <c r="N432" s="40">
        <v>1198</v>
      </c>
      <c r="O432" s="40">
        <v>1206</v>
      </c>
    </row>
    <row r="433" spans="1:15" s="40" customFormat="1" ht="12.75">
      <c r="A433" s="36">
        <v>59760</v>
      </c>
      <c r="B433" s="36">
        <v>4980</v>
      </c>
      <c r="C433" s="40">
        <v>1234</v>
      </c>
      <c r="D433" s="40">
        <v>1230</v>
      </c>
      <c r="E433" s="40">
        <v>1226</v>
      </c>
      <c r="F433" s="40">
        <v>1222</v>
      </c>
      <c r="G433" s="40">
        <v>1217</v>
      </c>
      <c r="H433" s="40">
        <v>1213</v>
      </c>
      <c r="I433" s="40">
        <v>1209</v>
      </c>
      <c r="J433" s="40">
        <v>1204</v>
      </c>
      <c r="K433" s="40">
        <v>1200</v>
      </c>
      <c r="L433" s="40">
        <v>1195</v>
      </c>
      <c r="M433" s="40">
        <v>1191</v>
      </c>
      <c r="N433" s="40">
        <v>1199</v>
      </c>
      <c r="O433" s="40">
        <v>1207</v>
      </c>
    </row>
    <row r="434" spans="1:15" s="40" customFormat="1" ht="12.75">
      <c r="A434" s="36">
        <v>59880</v>
      </c>
      <c r="B434" s="36">
        <v>4990</v>
      </c>
      <c r="C434" s="40">
        <v>1235</v>
      </c>
      <c r="D434" s="40">
        <v>1231</v>
      </c>
      <c r="E434" s="40">
        <v>1227</v>
      </c>
      <c r="F434" s="40">
        <v>1223</v>
      </c>
      <c r="G434" s="40">
        <v>1218</v>
      </c>
      <c r="H434" s="40">
        <v>1214</v>
      </c>
      <c r="I434" s="40">
        <v>1210</v>
      </c>
      <c r="J434" s="40">
        <v>1205</v>
      </c>
      <c r="K434" s="40">
        <v>1201</v>
      </c>
      <c r="L434" s="40">
        <v>1196</v>
      </c>
      <c r="M434" s="40">
        <v>1191</v>
      </c>
      <c r="N434" s="40">
        <v>1200</v>
      </c>
      <c r="O434" s="40">
        <v>1208</v>
      </c>
    </row>
    <row r="435" spans="1:15" s="40" customFormat="1" ht="12.75">
      <c r="A435" s="36">
        <v>60000</v>
      </c>
      <c r="B435" s="36">
        <v>5000</v>
      </c>
      <c r="C435" s="40">
        <v>1236</v>
      </c>
      <c r="D435" s="40">
        <v>1232</v>
      </c>
      <c r="E435" s="40">
        <v>1228</v>
      </c>
      <c r="F435" s="40">
        <v>1224</v>
      </c>
      <c r="G435" s="40">
        <v>1219</v>
      </c>
      <c r="H435" s="40">
        <v>1215</v>
      </c>
      <c r="I435" s="40">
        <v>1211</v>
      </c>
      <c r="J435" s="40">
        <v>1206</v>
      </c>
      <c r="K435" s="40">
        <v>1202</v>
      </c>
      <c r="L435" s="40">
        <v>1197</v>
      </c>
      <c r="M435" s="40">
        <v>1192</v>
      </c>
      <c r="N435" s="40">
        <v>1201</v>
      </c>
      <c r="O435" s="40">
        <v>1209</v>
      </c>
    </row>
    <row r="436" spans="1:15" s="40" customFormat="1" ht="12.75">
      <c r="A436" s="36">
        <v>60120</v>
      </c>
      <c r="B436" s="36">
        <v>5010</v>
      </c>
      <c r="C436" s="40">
        <v>1237</v>
      </c>
      <c r="D436" s="40">
        <v>1233</v>
      </c>
      <c r="E436" s="40">
        <v>1229</v>
      </c>
      <c r="F436" s="40">
        <v>1224</v>
      </c>
      <c r="G436" s="40">
        <v>1220</v>
      </c>
      <c r="H436" s="40">
        <v>1215</v>
      </c>
      <c r="I436" s="40">
        <v>1212</v>
      </c>
      <c r="J436" s="40">
        <v>1207</v>
      </c>
      <c r="K436" s="40">
        <v>1203</v>
      </c>
      <c r="L436" s="40">
        <v>1198</v>
      </c>
      <c r="M436" s="40">
        <v>1193</v>
      </c>
      <c r="N436" s="40">
        <v>1201</v>
      </c>
      <c r="O436" s="40">
        <v>1209</v>
      </c>
    </row>
    <row r="437" spans="1:15" s="40" customFormat="1" ht="12.75">
      <c r="A437" s="36">
        <v>60240</v>
      </c>
      <c r="B437" s="36">
        <v>5020</v>
      </c>
      <c r="C437" s="40">
        <v>1238</v>
      </c>
      <c r="D437" s="40">
        <v>1234</v>
      </c>
      <c r="E437" s="40">
        <v>1230</v>
      </c>
      <c r="F437" s="40">
        <v>1226</v>
      </c>
      <c r="G437" s="40">
        <v>1221</v>
      </c>
      <c r="H437" s="40">
        <v>1216</v>
      </c>
      <c r="I437" s="40">
        <v>1213</v>
      </c>
      <c r="J437" s="40">
        <v>1208</v>
      </c>
      <c r="K437" s="40">
        <v>1204</v>
      </c>
      <c r="L437" s="40">
        <v>1199</v>
      </c>
      <c r="M437" s="40">
        <v>1194</v>
      </c>
      <c r="N437" s="40">
        <v>1202</v>
      </c>
      <c r="O437" s="40">
        <v>1210</v>
      </c>
    </row>
    <row r="438" spans="1:15" s="40" customFormat="1" ht="12.75">
      <c r="A438" s="36">
        <v>60360</v>
      </c>
      <c r="B438" s="36">
        <v>5030</v>
      </c>
      <c r="C438" s="40">
        <v>1239</v>
      </c>
      <c r="D438" s="40">
        <v>1235</v>
      </c>
      <c r="E438" s="40">
        <v>1231</v>
      </c>
      <c r="F438" s="40">
        <v>1226</v>
      </c>
      <c r="G438" s="40">
        <v>1222</v>
      </c>
      <c r="H438" s="40">
        <v>1217</v>
      </c>
      <c r="I438" s="40">
        <v>1213</v>
      </c>
      <c r="J438" s="40">
        <v>1209</v>
      </c>
      <c r="K438" s="40">
        <v>1204</v>
      </c>
      <c r="L438" s="40">
        <v>1200</v>
      </c>
      <c r="M438" s="40">
        <v>1195</v>
      </c>
      <c r="N438" s="40">
        <v>1203</v>
      </c>
      <c r="O438" s="40">
        <v>1211</v>
      </c>
    </row>
    <row r="439" spans="1:15" s="40" customFormat="1" ht="12.75">
      <c r="A439" s="36">
        <v>60480</v>
      </c>
      <c r="B439" s="36">
        <v>5040</v>
      </c>
      <c r="C439" s="40">
        <v>1240</v>
      </c>
      <c r="D439" s="40">
        <v>1236</v>
      </c>
      <c r="E439" s="40">
        <v>1232</v>
      </c>
      <c r="F439" s="40">
        <v>1227</v>
      </c>
      <c r="G439" s="40">
        <v>1223</v>
      </c>
      <c r="H439" s="40">
        <v>1218</v>
      </c>
      <c r="I439" s="40">
        <v>1214</v>
      </c>
      <c r="J439" s="40">
        <v>1210</v>
      </c>
      <c r="K439" s="40">
        <v>1205</v>
      </c>
      <c r="L439" s="40">
        <v>1200</v>
      </c>
      <c r="M439" s="40">
        <v>1196</v>
      </c>
      <c r="N439" s="40">
        <v>1204</v>
      </c>
      <c r="O439" s="40">
        <v>1212</v>
      </c>
    </row>
    <row r="440" spans="1:15" s="40" customFormat="1" ht="12.75">
      <c r="A440" s="36">
        <v>60600</v>
      </c>
      <c r="B440" s="36">
        <v>5050</v>
      </c>
      <c r="C440" s="40">
        <v>1241</v>
      </c>
      <c r="D440" s="40">
        <v>1237</v>
      </c>
      <c r="E440" s="40">
        <v>1233</v>
      </c>
      <c r="F440" s="40">
        <v>1228</v>
      </c>
      <c r="G440" s="40">
        <v>1224</v>
      </c>
      <c r="H440" s="40">
        <v>1219</v>
      </c>
      <c r="I440" s="40">
        <v>1215</v>
      </c>
      <c r="J440" s="40">
        <v>1210</v>
      </c>
      <c r="K440" s="40">
        <v>1206</v>
      </c>
      <c r="L440" s="40">
        <v>1201</v>
      </c>
      <c r="M440" s="40">
        <v>1196</v>
      </c>
      <c r="N440" s="40">
        <v>1205</v>
      </c>
      <c r="O440" s="40">
        <v>1212</v>
      </c>
    </row>
    <row r="441" spans="1:15" s="40" customFormat="1" ht="12.75">
      <c r="A441" s="36">
        <v>60720</v>
      </c>
      <c r="B441" s="36">
        <v>5060</v>
      </c>
      <c r="C441" s="40">
        <v>1242</v>
      </c>
      <c r="D441" s="40">
        <v>1238</v>
      </c>
      <c r="E441" s="40">
        <v>1234</v>
      </c>
      <c r="F441" s="40">
        <v>1229</v>
      </c>
      <c r="G441" s="40">
        <v>1225</v>
      </c>
      <c r="H441" s="40">
        <v>1220</v>
      </c>
      <c r="I441" s="40">
        <v>1216</v>
      </c>
      <c r="J441" s="40">
        <v>1211</v>
      </c>
      <c r="K441" s="40">
        <v>1207</v>
      </c>
      <c r="L441" s="40">
        <v>1202</v>
      </c>
      <c r="M441" s="40">
        <v>1197</v>
      </c>
      <c r="N441" s="40">
        <v>1205</v>
      </c>
      <c r="O441" s="40">
        <v>1213</v>
      </c>
    </row>
    <row r="442" spans="1:15" s="40" customFormat="1" ht="12.75">
      <c r="A442" s="36">
        <v>60840</v>
      </c>
      <c r="B442" s="36">
        <v>5070</v>
      </c>
      <c r="C442" s="40">
        <v>1243</v>
      </c>
      <c r="D442" s="40">
        <v>1239</v>
      </c>
      <c r="E442" s="40">
        <v>1235</v>
      </c>
      <c r="F442" s="40">
        <v>1230</v>
      </c>
      <c r="G442" s="40">
        <v>1226</v>
      </c>
      <c r="H442" s="40">
        <v>1221</v>
      </c>
      <c r="I442" s="40">
        <v>1217</v>
      </c>
      <c r="J442" s="40">
        <v>1212</v>
      </c>
      <c r="K442" s="40">
        <v>1208</v>
      </c>
      <c r="L442" s="40">
        <v>1203</v>
      </c>
      <c r="M442" s="40">
        <v>1198</v>
      </c>
      <c r="N442" s="40">
        <v>1206</v>
      </c>
      <c r="O442" s="40">
        <v>1214</v>
      </c>
    </row>
    <row r="443" spans="1:15" s="40" customFormat="1" ht="12.75">
      <c r="A443" s="36">
        <v>60960</v>
      </c>
      <c r="B443" s="36">
        <v>5080</v>
      </c>
      <c r="C443" s="40">
        <v>1244</v>
      </c>
      <c r="D443" s="40">
        <v>1240</v>
      </c>
      <c r="E443" s="40">
        <v>1236</v>
      </c>
      <c r="F443" s="40">
        <v>1231</v>
      </c>
      <c r="G443" s="40">
        <v>1227</v>
      </c>
      <c r="H443" s="40">
        <v>1222</v>
      </c>
      <c r="I443" s="40">
        <v>1218</v>
      </c>
      <c r="J443" s="40">
        <v>1213</v>
      </c>
      <c r="K443" s="40">
        <v>1209</v>
      </c>
      <c r="L443" s="40">
        <v>1204</v>
      </c>
      <c r="M443" s="40">
        <v>1199</v>
      </c>
      <c r="N443" s="40">
        <v>1207</v>
      </c>
      <c r="O443" s="40">
        <v>1215</v>
      </c>
    </row>
    <row r="444" spans="1:15" s="40" customFormat="1" ht="12.75">
      <c r="A444" s="36">
        <v>61080</v>
      </c>
      <c r="B444" s="36">
        <v>5090</v>
      </c>
      <c r="C444" s="40">
        <v>1245</v>
      </c>
      <c r="D444" s="40">
        <v>1241</v>
      </c>
      <c r="E444" s="40">
        <v>1237</v>
      </c>
      <c r="F444" s="40">
        <v>1232</v>
      </c>
      <c r="G444" s="40">
        <v>1227</v>
      </c>
      <c r="H444" s="40">
        <v>1223</v>
      </c>
      <c r="I444" s="40">
        <v>1219</v>
      </c>
      <c r="J444" s="40">
        <v>1214</v>
      </c>
      <c r="K444" s="40">
        <v>1209</v>
      </c>
      <c r="L444" s="40">
        <v>1205</v>
      </c>
      <c r="M444" s="40">
        <v>1200</v>
      </c>
      <c r="N444" s="40">
        <v>1208</v>
      </c>
      <c r="O444" s="40">
        <v>1215</v>
      </c>
    </row>
    <row r="445" spans="1:15" s="40" customFormat="1" ht="12.75">
      <c r="A445" s="36">
        <v>61200</v>
      </c>
      <c r="B445" s="36">
        <v>5100</v>
      </c>
      <c r="C445" s="40">
        <v>1246</v>
      </c>
      <c r="D445" s="40">
        <v>1242</v>
      </c>
      <c r="E445" s="40">
        <v>1238</v>
      </c>
      <c r="F445" s="40">
        <v>1233</v>
      </c>
      <c r="G445" s="40">
        <v>1228</v>
      </c>
      <c r="H445" s="40">
        <v>1224</v>
      </c>
      <c r="I445" s="40">
        <v>1220</v>
      </c>
      <c r="J445" s="40">
        <v>1215</v>
      </c>
      <c r="K445" s="40">
        <v>1210</v>
      </c>
      <c r="L445" s="40">
        <v>1205</v>
      </c>
      <c r="M445" s="40">
        <v>1201</v>
      </c>
      <c r="N445" s="40">
        <v>1209</v>
      </c>
      <c r="O445" s="40">
        <v>1216</v>
      </c>
    </row>
    <row r="446" spans="1:15" s="40" customFormat="1" ht="12.75">
      <c r="A446" s="36">
        <v>61320</v>
      </c>
      <c r="B446" s="36">
        <v>5110</v>
      </c>
      <c r="C446" s="40">
        <v>1247</v>
      </c>
      <c r="D446" s="40">
        <v>1243</v>
      </c>
      <c r="E446" s="40">
        <v>1239</v>
      </c>
      <c r="F446" s="40">
        <v>1234</v>
      </c>
      <c r="G446" s="40">
        <v>1229</v>
      </c>
      <c r="H446" s="40">
        <v>1225</v>
      </c>
      <c r="I446" s="40">
        <v>1221</v>
      </c>
      <c r="J446" s="40">
        <v>1216</v>
      </c>
      <c r="K446" s="40">
        <v>1211</v>
      </c>
      <c r="L446" s="40">
        <v>1206</v>
      </c>
      <c r="M446" s="40">
        <v>1201</v>
      </c>
      <c r="N446" s="40">
        <v>1209</v>
      </c>
      <c r="O446" s="40">
        <v>1217</v>
      </c>
    </row>
    <row r="447" spans="1:15" s="40" customFormat="1" ht="12.75">
      <c r="A447" s="36">
        <v>61440</v>
      </c>
      <c r="B447" s="36">
        <v>5120</v>
      </c>
      <c r="C447" s="40">
        <v>1248</v>
      </c>
      <c r="D447" s="40">
        <v>1244</v>
      </c>
      <c r="E447" s="40">
        <v>1240</v>
      </c>
      <c r="F447" s="40">
        <v>1235</v>
      </c>
      <c r="G447" s="40">
        <v>1230</v>
      </c>
      <c r="H447" s="40">
        <v>1226</v>
      </c>
      <c r="I447" s="40">
        <v>1221</v>
      </c>
      <c r="J447" s="40">
        <v>1217</v>
      </c>
      <c r="K447" s="40">
        <v>1212</v>
      </c>
      <c r="L447" s="40">
        <v>1207</v>
      </c>
      <c r="M447" s="40">
        <v>1202</v>
      </c>
      <c r="N447" s="40">
        <v>1210</v>
      </c>
      <c r="O447" s="40">
        <v>1218</v>
      </c>
    </row>
    <row r="448" spans="1:15" s="40" customFormat="1" ht="12.75">
      <c r="A448" s="36">
        <v>61560</v>
      </c>
      <c r="B448" s="36">
        <v>5130</v>
      </c>
      <c r="C448" s="40">
        <v>1249</v>
      </c>
      <c r="D448" s="40">
        <v>1245</v>
      </c>
      <c r="E448" s="40">
        <v>1241</v>
      </c>
      <c r="F448" s="40">
        <v>1236</v>
      </c>
      <c r="G448" s="40">
        <v>1231</v>
      </c>
      <c r="H448" s="40">
        <v>1227</v>
      </c>
      <c r="I448" s="40">
        <v>1222</v>
      </c>
      <c r="J448" s="40">
        <v>1217</v>
      </c>
      <c r="K448" s="40">
        <v>1213</v>
      </c>
      <c r="L448" s="40">
        <v>1208</v>
      </c>
      <c r="M448" s="40">
        <v>1203</v>
      </c>
      <c r="N448" s="40">
        <v>1211</v>
      </c>
      <c r="O448" s="40">
        <v>1219</v>
      </c>
    </row>
    <row r="449" spans="1:15" s="40" customFormat="1" ht="12.75">
      <c r="A449" s="36">
        <v>61680</v>
      </c>
      <c r="B449" s="36">
        <v>5140</v>
      </c>
      <c r="C449" s="40">
        <v>1250</v>
      </c>
      <c r="D449" s="40">
        <v>1246</v>
      </c>
      <c r="E449" s="40">
        <v>1241</v>
      </c>
      <c r="F449" s="40">
        <v>1237</v>
      </c>
      <c r="G449" s="40">
        <v>1232</v>
      </c>
      <c r="H449" s="40">
        <v>1227</v>
      </c>
      <c r="I449" s="40">
        <v>1223</v>
      </c>
      <c r="J449" s="40">
        <v>1218</v>
      </c>
      <c r="K449" s="40">
        <v>1214</v>
      </c>
      <c r="L449" s="40">
        <v>1209</v>
      </c>
      <c r="M449" s="40">
        <v>1204</v>
      </c>
      <c r="N449" s="40">
        <v>1212</v>
      </c>
      <c r="O449" s="40">
        <v>1219</v>
      </c>
    </row>
    <row r="450" spans="1:15" s="40" customFormat="1" ht="12.75">
      <c r="A450" s="36">
        <v>61800</v>
      </c>
      <c r="B450" s="36">
        <v>5150</v>
      </c>
      <c r="C450" s="40">
        <v>1251</v>
      </c>
      <c r="D450" s="40">
        <v>1247</v>
      </c>
      <c r="E450" s="40">
        <v>1243</v>
      </c>
      <c r="F450" s="40">
        <v>1238</v>
      </c>
      <c r="G450" s="40">
        <v>1233</v>
      </c>
      <c r="H450" s="40">
        <v>1228</v>
      </c>
      <c r="I450" s="40">
        <v>1224</v>
      </c>
      <c r="J450" s="40">
        <v>1219</v>
      </c>
      <c r="K450" s="40">
        <v>1214</v>
      </c>
      <c r="L450" s="40">
        <v>1210</v>
      </c>
      <c r="M450" s="40">
        <v>1205</v>
      </c>
      <c r="N450" s="40">
        <v>1212</v>
      </c>
      <c r="O450" s="40">
        <v>1220</v>
      </c>
    </row>
    <row r="451" spans="1:15" s="40" customFormat="1" ht="12.75">
      <c r="A451" s="36">
        <v>61920</v>
      </c>
      <c r="B451" s="36">
        <v>5160</v>
      </c>
      <c r="C451" s="40">
        <v>1252</v>
      </c>
      <c r="D451" s="40">
        <v>1248</v>
      </c>
      <c r="E451" s="40">
        <v>1243</v>
      </c>
      <c r="F451" s="40">
        <v>1239</v>
      </c>
      <c r="G451" s="40">
        <v>1234</v>
      </c>
      <c r="H451" s="40">
        <v>1229</v>
      </c>
      <c r="I451" s="40">
        <v>1225</v>
      </c>
      <c r="J451" s="40">
        <v>1220</v>
      </c>
      <c r="K451" s="40">
        <v>1215</v>
      </c>
      <c r="L451" s="40">
        <v>1210</v>
      </c>
      <c r="M451" s="40">
        <v>1205</v>
      </c>
      <c r="N451" s="40">
        <v>1213</v>
      </c>
      <c r="O451" s="40">
        <v>1221</v>
      </c>
    </row>
    <row r="452" spans="1:15" s="40" customFormat="1" ht="12.75">
      <c r="A452" s="36">
        <v>62040</v>
      </c>
      <c r="B452" s="36">
        <v>5170</v>
      </c>
      <c r="C452" s="40">
        <v>1253</v>
      </c>
      <c r="D452" s="40">
        <v>1249</v>
      </c>
      <c r="E452" s="40">
        <v>1244</v>
      </c>
      <c r="F452" s="40">
        <v>1240</v>
      </c>
      <c r="G452" s="40">
        <v>1235</v>
      </c>
      <c r="H452" s="40">
        <v>1230</v>
      </c>
      <c r="I452" s="40">
        <v>1226</v>
      </c>
      <c r="J452" s="40">
        <v>1221</v>
      </c>
      <c r="K452" s="40">
        <v>1216</v>
      </c>
      <c r="L452" s="40">
        <v>1211</v>
      </c>
      <c r="M452" s="40">
        <v>1206</v>
      </c>
      <c r="N452" s="40">
        <v>1214</v>
      </c>
      <c r="O452" s="40">
        <v>1222</v>
      </c>
    </row>
    <row r="453" spans="1:15" s="40" customFormat="1" ht="12.75">
      <c r="A453" s="36">
        <v>62160</v>
      </c>
      <c r="B453" s="36">
        <v>5180</v>
      </c>
      <c r="C453" s="40">
        <v>1254</v>
      </c>
      <c r="D453" s="40">
        <v>1250</v>
      </c>
      <c r="E453" s="40">
        <v>1245</v>
      </c>
      <c r="F453" s="40">
        <v>1241</v>
      </c>
      <c r="G453" s="40">
        <v>1236</v>
      </c>
      <c r="H453" s="40">
        <v>1231</v>
      </c>
      <c r="I453" s="40">
        <v>1227</v>
      </c>
      <c r="J453" s="40">
        <v>1222</v>
      </c>
      <c r="K453" s="40">
        <v>1217</v>
      </c>
      <c r="L453" s="40">
        <v>1212</v>
      </c>
      <c r="M453" s="40">
        <v>1207</v>
      </c>
      <c r="N453" s="40">
        <v>1215</v>
      </c>
      <c r="O453" s="40">
        <v>1222</v>
      </c>
    </row>
    <row r="454" spans="1:15" s="40" customFormat="1" ht="12.75">
      <c r="A454" s="36">
        <v>62280</v>
      </c>
      <c r="B454" s="36">
        <v>5190</v>
      </c>
      <c r="C454" s="40">
        <v>1255</v>
      </c>
      <c r="D454" s="40">
        <v>1251</v>
      </c>
      <c r="E454" s="40">
        <v>1246</v>
      </c>
      <c r="F454" s="40">
        <v>1242</v>
      </c>
      <c r="G454" s="40">
        <v>1237</v>
      </c>
      <c r="H454" s="40">
        <v>1232</v>
      </c>
      <c r="I454" s="40">
        <v>1228</v>
      </c>
      <c r="J454" s="40">
        <v>1223</v>
      </c>
      <c r="K454" s="40">
        <v>1218</v>
      </c>
      <c r="L454" s="40">
        <v>1213</v>
      </c>
      <c r="M454" s="40">
        <v>1208</v>
      </c>
      <c r="N454" s="40">
        <v>1216</v>
      </c>
      <c r="O454" s="40">
        <v>1223</v>
      </c>
    </row>
    <row r="455" spans="1:15" s="40" customFormat="1" ht="12.75">
      <c r="A455" s="36">
        <v>62400</v>
      </c>
      <c r="B455" s="36">
        <v>5200</v>
      </c>
      <c r="C455" s="40">
        <v>1256</v>
      </c>
      <c r="D455" s="40">
        <v>1252</v>
      </c>
      <c r="E455" s="40">
        <v>1247</v>
      </c>
      <c r="F455" s="40">
        <v>1243</v>
      </c>
      <c r="G455" s="40">
        <v>1238</v>
      </c>
      <c r="H455" s="40">
        <v>1233</v>
      </c>
      <c r="I455" s="40">
        <v>1229</v>
      </c>
      <c r="J455" s="40">
        <v>1224</v>
      </c>
      <c r="K455" s="40">
        <v>1219</v>
      </c>
      <c r="L455" s="40">
        <v>1214</v>
      </c>
      <c r="M455" s="40">
        <v>1209</v>
      </c>
      <c r="N455" s="40">
        <v>1216</v>
      </c>
      <c r="O455" s="40">
        <v>1224</v>
      </c>
    </row>
    <row r="456" spans="1:15" s="40" customFormat="1" ht="12.75">
      <c r="A456" s="36">
        <v>62520</v>
      </c>
      <c r="B456" s="36">
        <v>5210</v>
      </c>
      <c r="C456" s="40">
        <v>1257</v>
      </c>
      <c r="D456" s="40">
        <v>1253</v>
      </c>
      <c r="E456" s="40">
        <v>1248</v>
      </c>
      <c r="F456" s="40">
        <v>1244</v>
      </c>
      <c r="G456" s="40">
        <v>1239</v>
      </c>
      <c r="H456" s="40">
        <v>1234</v>
      </c>
      <c r="I456" s="40">
        <v>1230</v>
      </c>
      <c r="J456" s="40">
        <v>1225</v>
      </c>
      <c r="K456" s="40">
        <v>1220</v>
      </c>
      <c r="L456" s="40">
        <v>1215</v>
      </c>
      <c r="M456" s="40">
        <v>1210</v>
      </c>
      <c r="N456" s="40">
        <v>1217</v>
      </c>
      <c r="O456" s="40">
        <v>1225</v>
      </c>
    </row>
    <row r="457" spans="1:15" s="40" customFormat="1" ht="12.75">
      <c r="A457" s="36">
        <v>62640</v>
      </c>
      <c r="B457" s="36">
        <v>5220</v>
      </c>
      <c r="C457" s="40">
        <v>1258</v>
      </c>
      <c r="D457" s="40">
        <v>1254</v>
      </c>
      <c r="E457" s="40">
        <v>1249</v>
      </c>
      <c r="F457" s="40">
        <v>1245</v>
      </c>
      <c r="G457" s="40">
        <v>1240</v>
      </c>
      <c r="H457" s="40">
        <v>1235</v>
      </c>
      <c r="I457" s="40">
        <v>1231</v>
      </c>
      <c r="J457" s="40">
        <v>1226</v>
      </c>
      <c r="K457" s="40">
        <v>1221</v>
      </c>
      <c r="L457" s="40">
        <v>1216</v>
      </c>
      <c r="M457" s="40">
        <v>1210</v>
      </c>
      <c r="N457" s="40">
        <v>1218</v>
      </c>
      <c r="O457" s="40">
        <v>1226</v>
      </c>
    </row>
    <row r="458" spans="1:15" s="40" customFormat="1" ht="12.75">
      <c r="A458" s="36">
        <v>62760</v>
      </c>
      <c r="B458" s="36">
        <v>5230</v>
      </c>
      <c r="C458" s="40">
        <v>1259</v>
      </c>
      <c r="D458" s="40">
        <v>1255</v>
      </c>
      <c r="E458" s="40">
        <v>1250</v>
      </c>
      <c r="F458" s="40">
        <v>1246</v>
      </c>
      <c r="G458" s="40">
        <v>1241</v>
      </c>
      <c r="H458" s="40">
        <v>1236</v>
      </c>
      <c r="I458" s="40">
        <v>1231</v>
      </c>
      <c r="J458" s="40">
        <v>1226</v>
      </c>
      <c r="K458" s="40">
        <v>1221</v>
      </c>
      <c r="L458" s="40">
        <v>1216</v>
      </c>
      <c r="M458" s="40">
        <v>1211</v>
      </c>
      <c r="N458" s="40">
        <v>1219</v>
      </c>
      <c r="O458" s="40">
        <v>1226</v>
      </c>
    </row>
    <row r="459" spans="1:15" s="40" customFormat="1" ht="12.75">
      <c r="A459" s="36">
        <v>62880</v>
      </c>
      <c r="B459" s="36">
        <v>5240</v>
      </c>
      <c r="C459" s="40">
        <v>1260</v>
      </c>
      <c r="D459" s="40">
        <v>1256</v>
      </c>
      <c r="E459" s="40">
        <v>1251</v>
      </c>
      <c r="F459" s="40">
        <v>1247</v>
      </c>
      <c r="G459" s="40">
        <v>1242</v>
      </c>
      <c r="H459" s="40">
        <v>1237</v>
      </c>
      <c r="I459" s="40">
        <v>1232</v>
      </c>
      <c r="J459" s="40">
        <v>1227</v>
      </c>
      <c r="K459" s="40">
        <v>1222</v>
      </c>
      <c r="L459" s="40">
        <v>1217</v>
      </c>
      <c r="M459" s="40">
        <v>1212</v>
      </c>
      <c r="N459" s="40">
        <v>1220</v>
      </c>
      <c r="O459" s="40">
        <v>1227</v>
      </c>
    </row>
    <row r="460" spans="1:15" s="40" customFormat="1" ht="12.75">
      <c r="A460" s="36">
        <v>63000</v>
      </c>
      <c r="B460" s="36">
        <v>5250</v>
      </c>
      <c r="C460" s="40">
        <v>1261</v>
      </c>
      <c r="D460" s="40">
        <v>1257</v>
      </c>
      <c r="E460" s="40">
        <v>1252</v>
      </c>
      <c r="F460" s="40">
        <v>1247</v>
      </c>
      <c r="G460" s="40">
        <v>1243</v>
      </c>
      <c r="H460" s="40">
        <v>1238</v>
      </c>
      <c r="I460" s="40">
        <v>1233</v>
      </c>
      <c r="J460" s="40">
        <v>1228</v>
      </c>
      <c r="K460" s="40">
        <v>1223</v>
      </c>
      <c r="L460" s="40">
        <v>1218</v>
      </c>
      <c r="M460" s="40">
        <v>1213</v>
      </c>
      <c r="N460" s="40">
        <v>1220</v>
      </c>
      <c r="O460" s="40">
        <v>1228</v>
      </c>
    </row>
    <row r="461" spans="1:15" s="40" customFormat="1" ht="12.75">
      <c r="A461" s="36">
        <v>63120</v>
      </c>
      <c r="B461" s="36">
        <v>5260</v>
      </c>
      <c r="C461" s="40">
        <v>1262</v>
      </c>
      <c r="D461" s="40">
        <v>1258</v>
      </c>
      <c r="E461" s="40">
        <v>1253</v>
      </c>
      <c r="F461" s="40">
        <v>1248</v>
      </c>
      <c r="G461" s="40">
        <v>1244</v>
      </c>
      <c r="H461" s="40">
        <v>1239</v>
      </c>
      <c r="I461" s="40">
        <v>1234</v>
      </c>
      <c r="J461" s="40">
        <v>1229</v>
      </c>
      <c r="K461" s="40">
        <v>1224</v>
      </c>
      <c r="L461" s="40">
        <v>1219</v>
      </c>
      <c r="M461" s="40">
        <v>1214</v>
      </c>
      <c r="N461" s="40">
        <v>1221</v>
      </c>
      <c r="O461" s="40">
        <v>1229</v>
      </c>
    </row>
    <row r="462" spans="1:15" s="40" customFormat="1" ht="12.75">
      <c r="A462" s="36">
        <v>63240</v>
      </c>
      <c r="B462" s="36">
        <v>5270</v>
      </c>
      <c r="C462" s="40">
        <v>1263</v>
      </c>
      <c r="D462" s="40">
        <v>1259</v>
      </c>
      <c r="E462" s="40">
        <v>1254</v>
      </c>
      <c r="F462" s="40">
        <v>1249</v>
      </c>
      <c r="G462" s="40">
        <v>1245</v>
      </c>
      <c r="H462" s="40">
        <v>1240</v>
      </c>
      <c r="I462" s="40">
        <v>1235</v>
      </c>
      <c r="J462" s="40">
        <v>1230</v>
      </c>
      <c r="K462" s="40">
        <v>1225</v>
      </c>
      <c r="L462" s="40">
        <v>1220</v>
      </c>
      <c r="M462" s="40">
        <v>1214</v>
      </c>
      <c r="N462" s="40">
        <v>1222</v>
      </c>
      <c r="O462" s="40">
        <v>1229</v>
      </c>
    </row>
    <row r="463" spans="1:15" s="40" customFormat="1" ht="12.75">
      <c r="A463" s="36">
        <v>63360</v>
      </c>
      <c r="B463" s="36">
        <v>5280</v>
      </c>
      <c r="C463" s="40">
        <v>1264</v>
      </c>
      <c r="D463" s="40">
        <v>1260</v>
      </c>
      <c r="E463" s="40">
        <v>1255</v>
      </c>
      <c r="F463" s="40">
        <v>1250</v>
      </c>
      <c r="G463" s="40">
        <v>1245</v>
      </c>
      <c r="H463" s="40">
        <v>1241</v>
      </c>
      <c r="I463" s="40">
        <v>1236</v>
      </c>
      <c r="J463" s="40">
        <v>1231</v>
      </c>
      <c r="K463" s="40">
        <v>1226</v>
      </c>
      <c r="L463" s="40">
        <v>1221</v>
      </c>
      <c r="M463" s="40">
        <v>1215</v>
      </c>
      <c r="N463" s="40">
        <v>1223</v>
      </c>
      <c r="O463" s="40">
        <v>1230</v>
      </c>
    </row>
    <row r="464" spans="1:15" s="40" customFormat="1" ht="12.75">
      <c r="A464" s="36">
        <v>63480</v>
      </c>
      <c r="B464" s="36">
        <v>5290</v>
      </c>
      <c r="C464" s="40">
        <v>1265</v>
      </c>
      <c r="D464" s="40">
        <v>1261</v>
      </c>
      <c r="E464" s="40">
        <v>1256</v>
      </c>
      <c r="F464" s="40">
        <v>1251</v>
      </c>
      <c r="G464" s="40">
        <v>1246</v>
      </c>
      <c r="H464" s="40">
        <v>1241</v>
      </c>
      <c r="I464" s="40">
        <v>1237</v>
      </c>
      <c r="J464" s="40">
        <v>1232</v>
      </c>
      <c r="K464" s="40">
        <v>1227</v>
      </c>
      <c r="L464" s="40">
        <v>1221</v>
      </c>
      <c r="M464" s="40">
        <v>1216</v>
      </c>
      <c r="N464" s="40">
        <v>1224</v>
      </c>
      <c r="O464" s="40">
        <v>1231</v>
      </c>
    </row>
    <row r="465" spans="1:15" s="40" customFormat="1" ht="12.75">
      <c r="A465" s="36">
        <v>63600</v>
      </c>
      <c r="B465" s="36">
        <v>5300</v>
      </c>
      <c r="C465" s="40">
        <v>1266</v>
      </c>
      <c r="D465" s="40">
        <v>1262</v>
      </c>
      <c r="E465" s="40">
        <v>1257</v>
      </c>
      <c r="F465" s="40">
        <v>1252</v>
      </c>
      <c r="G465" s="40">
        <v>1247</v>
      </c>
      <c r="H465" s="40">
        <v>1243</v>
      </c>
      <c r="I465" s="40">
        <v>1238</v>
      </c>
      <c r="J465" s="40">
        <v>1233</v>
      </c>
      <c r="K465" s="40">
        <v>1228</v>
      </c>
      <c r="L465" s="40">
        <v>1222</v>
      </c>
      <c r="M465" s="40">
        <v>1217</v>
      </c>
      <c r="N465" s="40">
        <v>1224</v>
      </c>
      <c r="O465" s="40">
        <v>1232</v>
      </c>
    </row>
    <row r="466" spans="1:15" s="40" customFormat="1" ht="12.75">
      <c r="A466" s="36">
        <v>63720</v>
      </c>
      <c r="B466" s="36">
        <v>5310</v>
      </c>
      <c r="C466" s="40">
        <v>1267</v>
      </c>
      <c r="D466" s="40">
        <v>1263</v>
      </c>
      <c r="E466" s="40">
        <v>1258</v>
      </c>
      <c r="F466" s="40">
        <v>1253</v>
      </c>
      <c r="G466" s="40">
        <v>1248</v>
      </c>
      <c r="H466" s="40">
        <v>1243</v>
      </c>
      <c r="I466" s="40">
        <v>1239</v>
      </c>
      <c r="J466" s="40">
        <v>1234</v>
      </c>
      <c r="K466" s="40">
        <v>1228</v>
      </c>
      <c r="L466" s="40">
        <v>1223</v>
      </c>
      <c r="M466" s="40">
        <v>1218</v>
      </c>
      <c r="N466" s="40">
        <v>1225</v>
      </c>
      <c r="O466" s="40">
        <v>1233</v>
      </c>
    </row>
    <row r="467" spans="1:15" s="40" customFormat="1" ht="12.75">
      <c r="A467" s="36">
        <v>63840</v>
      </c>
      <c r="B467" s="36">
        <v>5320</v>
      </c>
      <c r="C467" s="40">
        <v>1268</v>
      </c>
      <c r="D467" s="40">
        <v>1264</v>
      </c>
      <c r="E467" s="40">
        <v>1259</v>
      </c>
      <c r="F467" s="40">
        <v>1254</v>
      </c>
      <c r="G467" s="40">
        <v>1249</v>
      </c>
      <c r="H467" s="40">
        <v>1244</v>
      </c>
      <c r="I467" s="40">
        <v>1240</v>
      </c>
      <c r="J467" s="40">
        <v>1234</v>
      </c>
      <c r="K467" s="40">
        <v>1229</v>
      </c>
      <c r="L467" s="40">
        <v>1224</v>
      </c>
      <c r="M467" s="40">
        <v>1219</v>
      </c>
      <c r="N467" s="40">
        <v>1226</v>
      </c>
      <c r="O467" s="40">
        <v>1233</v>
      </c>
    </row>
    <row r="468" spans="1:15" s="40" customFormat="1" ht="12.75">
      <c r="A468" s="36">
        <v>63960</v>
      </c>
      <c r="B468" s="36">
        <v>5330</v>
      </c>
      <c r="C468" s="40">
        <v>1269</v>
      </c>
      <c r="D468" s="40">
        <v>1264</v>
      </c>
      <c r="E468" s="40">
        <v>1260</v>
      </c>
      <c r="F468" s="40">
        <v>1255</v>
      </c>
      <c r="G468" s="40">
        <v>1250</v>
      </c>
      <c r="H468" s="40">
        <v>1245</v>
      </c>
      <c r="I468" s="40">
        <v>1240</v>
      </c>
      <c r="J468" s="40">
        <v>1235</v>
      </c>
      <c r="K468" s="40">
        <v>1230</v>
      </c>
      <c r="L468" s="40">
        <v>1225</v>
      </c>
      <c r="M468" s="40">
        <v>1219</v>
      </c>
      <c r="N468" s="40">
        <v>1227</v>
      </c>
      <c r="O468" s="40">
        <v>1234</v>
      </c>
    </row>
    <row r="469" spans="1:15" s="40" customFormat="1" ht="12.75">
      <c r="A469" s="36">
        <v>64080</v>
      </c>
      <c r="B469" s="36">
        <v>5340</v>
      </c>
      <c r="C469" s="40">
        <v>1270</v>
      </c>
      <c r="D469" s="40">
        <v>1265</v>
      </c>
      <c r="E469" s="40">
        <v>1261</v>
      </c>
      <c r="F469" s="40">
        <v>1256</v>
      </c>
      <c r="G469" s="40">
        <v>1251</v>
      </c>
      <c r="H469" s="40">
        <v>1246</v>
      </c>
      <c r="I469" s="40">
        <v>1241</v>
      </c>
      <c r="J469" s="40">
        <v>1236</v>
      </c>
      <c r="K469" s="40">
        <v>1231</v>
      </c>
      <c r="L469" s="40">
        <v>1226</v>
      </c>
      <c r="M469" s="40">
        <v>1220</v>
      </c>
      <c r="N469" s="40">
        <v>1228</v>
      </c>
      <c r="O469" s="40">
        <v>1235</v>
      </c>
    </row>
    <row r="470" spans="1:15" s="40" customFormat="1" ht="12.75">
      <c r="A470" s="36">
        <v>64200</v>
      </c>
      <c r="B470" s="36">
        <v>5350</v>
      </c>
      <c r="C470" s="40">
        <v>1271</v>
      </c>
      <c r="D470" s="40">
        <v>1267</v>
      </c>
      <c r="E470" s="40">
        <v>1262</v>
      </c>
      <c r="F470" s="40">
        <v>1257</v>
      </c>
      <c r="G470" s="40">
        <v>1252</v>
      </c>
      <c r="H470" s="40">
        <v>1247</v>
      </c>
      <c r="I470" s="40">
        <v>1242</v>
      </c>
      <c r="J470" s="40">
        <v>1237</v>
      </c>
      <c r="K470" s="40">
        <v>1232</v>
      </c>
      <c r="L470" s="40">
        <v>1227</v>
      </c>
      <c r="M470" s="40">
        <v>1221</v>
      </c>
      <c r="N470" s="40">
        <v>1228</v>
      </c>
      <c r="O470" s="40">
        <v>1236</v>
      </c>
    </row>
    <row r="471" spans="1:15" s="40" customFormat="1" ht="12.75">
      <c r="A471" s="36">
        <v>64320</v>
      </c>
      <c r="B471" s="36">
        <v>5360</v>
      </c>
      <c r="C471" s="40">
        <v>1272</v>
      </c>
      <c r="D471" s="40">
        <v>1267</v>
      </c>
      <c r="E471" s="40">
        <v>1263</v>
      </c>
      <c r="F471" s="40">
        <v>1258</v>
      </c>
      <c r="G471" s="40">
        <v>1253</v>
      </c>
      <c r="H471" s="40">
        <v>1248</v>
      </c>
      <c r="I471" s="40">
        <v>1243</v>
      </c>
      <c r="J471" s="40">
        <v>1238</v>
      </c>
      <c r="K471" s="40">
        <v>1233</v>
      </c>
      <c r="L471" s="40">
        <v>1227</v>
      </c>
      <c r="M471" s="40">
        <v>1222</v>
      </c>
      <c r="N471" s="40">
        <v>1229</v>
      </c>
      <c r="O471" s="40">
        <v>1236</v>
      </c>
    </row>
    <row r="472" spans="1:15" s="40" customFormat="1" ht="12.75">
      <c r="A472" s="36">
        <v>64440</v>
      </c>
      <c r="B472" s="36">
        <v>5370</v>
      </c>
      <c r="C472" s="40">
        <v>1273</v>
      </c>
      <c r="D472" s="40">
        <v>1268</v>
      </c>
      <c r="E472" s="40">
        <v>1264</v>
      </c>
      <c r="F472" s="40">
        <v>1259</v>
      </c>
      <c r="G472" s="40">
        <v>1254</v>
      </c>
      <c r="H472" s="40">
        <v>1249</v>
      </c>
      <c r="I472" s="40">
        <v>1244</v>
      </c>
      <c r="J472" s="40">
        <v>1239</v>
      </c>
      <c r="K472" s="40">
        <v>1234</v>
      </c>
      <c r="L472" s="40">
        <v>1228</v>
      </c>
      <c r="M472" s="40">
        <v>1223</v>
      </c>
      <c r="N472" s="40">
        <v>1230</v>
      </c>
      <c r="O472" s="40">
        <v>1237</v>
      </c>
    </row>
    <row r="473" spans="1:15" s="40" customFormat="1" ht="12.75">
      <c r="A473" s="36">
        <v>64560</v>
      </c>
      <c r="B473" s="36">
        <v>5380</v>
      </c>
      <c r="C473" s="40">
        <v>1274</v>
      </c>
      <c r="D473" s="40">
        <v>1269</v>
      </c>
      <c r="E473" s="40">
        <v>1265</v>
      </c>
      <c r="F473" s="40">
        <v>1260</v>
      </c>
      <c r="G473" s="40">
        <v>1255</v>
      </c>
      <c r="H473" s="40">
        <v>1250</v>
      </c>
      <c r="I473" s="40">
        <v>1245</v>
      </c>
      <c r="J473" s="40">
        <v>1240</v>
      </c>
      <c r="K473" s="40">
        <v>1235</v>
      </c>
      <c r="L473" s="40">
        <v>1229</v>
      </c>
      <c r="M473" s="40">
        <v>1224</v>
      </c>
      <c r="N473" s="40">
        <v>1231</v>
      </c>
      <c r="O473" s="40">
        <v>1238</v>
      </c>
    </row>
    <row r="474" spans="1:15" s="40" customFormat="1" ht="12.75">
      <c r="A474" s="36">
        <v>64680</v>
      </c>
      <c r="B474" s="36">
        <v>5390</v>
      </c>
      <c r="C474" s="40">
        <v>1275</v>
      </c>
      <c r="D474" s="40">
        <v>1270</v>
      </c>
      <c r="E474" s="40">
        <v>1266</v>
      </c>
      <c r="F474" s="40">
        <v>1261</v>
      </c>
      <c r="G474" s="40">
        <v>1256</v>
      </c>
      <c r="H474" s="40">
        <v>1251</v>
      </c>
      <c r="I474" s="40">
        <v>1246</v>
      </c>
      <c r="J474" s="40">
        <v>1241</v>
      </c>
      <c r="K474" s="40">
        <v>1236</v>
      </c>
      <c r="L474" s="40">
        <v>1230</v>
      </c>
      <c r="M474" s="40">
        <v>1224</v>
      </c>
      <c r="N474" s="40">
        <v>1232</v>
      </c>
      <c r="O474" s="40">
        <v>1239</v>
      </c>
    </row>
    <row r="475" spans="1:15" s="40" customFormat="1" ht="12.75">
      <c r="A475" s="36">
        <v>64800</v>
      </c>
      <c r="B475" s="36">
        <v>5400</v>
      </c>
      <c r="C475" s="40">
        <v>1276</v>
      </c>
      <c r="D475" s="40">
        <v>1271</v>
      </c>
      <c r="E475" s="40">
        <v>1267</v>
      </c>
      <c r="F475" s="40">
        <v>1262</v>
      </c>
      <c r="G475" s="40">
        <v>1257</v>
      </c>
      <c r="H475" s="40">
        <v>1252</v>
      </c>
      <c r="I475" s="40">
        <v>1247</v>
      </c>
      <c r="J475" s="40">
        <v>1242</v>
      </c>
      <c r="K475" s="40">
        <v>1236</v>
      </c>
      <c r="L475" s="40">
        <v>1231</v>
      </c>
      <c r="M475" s="40">
        <v>1225</v>
      </c>
      <c r="N475" s="40">
        <v>1232</v>
      </c>
      <c r="O475" s="40">
        <v>1239</v>
      </c>
    </row>
    <row r="476" spans="1:15" s="40" customFormat="1" ht="12.75">
      <c r="A476" s="36">
        <v>64920</v>
      </c>
      <c r="B476" s="36">
        <v>5410</v>
      </c>
      <c r="C476" s="40">
        <v>1277</v>
      </c>
      <c r="D476" s="40">
        <v>1272</v>
      </c>
      <c r="E476" s="40">
        <v>1268</v>
      </c>
      <c r="F476" s="40">
        <v>1263</v>
      </c>
      <c r="G476" s="40">
        <v>1258</v>
      </c>
      <c r="H476" s="40">
        <v>1253</v>
      </c>
      <c r="I476" s="40">
        <v>1248</v>
      </c>
      <c r="J476" s="40">
        <v>1243</v>
      </c>
      <c r="K476" s="40">
        <v>1237</v>
      </c>
      <c r="L476" s="40">
        <v>1232</v>
      </c>
      <c r="M476" s="40">
        <v>1226</v>
      </c>
      <c r="N476" s="40">
        <v>1233</v>
      </c>
      <c r="O476" s="40">
        <v>1240</v>
      </c>
    </row>
    <row r="477" spans="1:15" s="40" customFormat="1" ht="12.75">
      <c r="A477" s="36">
        <v>65040</v>
      </c>
      <c r="B477" s="36">
        <v>5420</v>
      </c>
      <c r="C477" s="40">
        <v>1278</v>
      </c>
      <c r="D477" s="40">
        <v>1273</v>
      </c>
      <c r="E477" s="40">
        <v>1269</v>
      </c>
      <c r="F477" s="40">
        <v>1264</v>
      </c>
      <c r="G477" s="40">
        <v>1259</v>
      </c>
      <c r="H477" s="40">
        <v>1254</v>
      </c>
      <c r="I477" s="40">
        <v>1249</v>
      </c>
      <c r="J477" s="40">
        <v>1243</v>
      </c>
      <c r="K477" s="40">
        <v>1238</v>
      </c>
      <c r="L477" s="40">
        <v>1233</v>
      </c>
      <c r="M477" s="40">
        <v>1227</v>
      </c>
      <c r="N477" s="40">
        <v>1234</v>
      </c>
      <c r="O477" s="40">
        <v>1241</v>
      </c>
    </row>
    <row r="478" spans="1:15" s="40" customFormat="1" ht="12.75">
      <c r="A478" s="36">
        <v>65160</v>
      </c>
      <c r="B478" s="36">
        <v>5430</v>
      </c>
      <c r="C478" s="40">
        <v>1279</v>
      </c>
      <c r="D478" s="40">
        <v>1274</v>
      </c>
      <c r="E478" s="40">
        <v>1270</v>
      </c>
      <c r="F478" s="40">
        <v>1265</v>
      </c>
      <c r="G478" s="40">
        <v>1260</v>
      </c>
      <c r="H478" s="40">
        <v>1255</v>
      </c>
      <c r="I478" s="40">
        <v>1250</v>
      </c>
      <c r="J478" s="40">
        <v>1244</v>
      </c>
      <c r="K478" s="40">
        <v>1239</v>
      </c>
      <c r="L478" s="40">
        <v>1233</v>
      </c>
      <c r="M478" s="40">
        <v>1228</v>
      </c>
      <c r="N478" s="40">
        <v>1235</v>
      </c>
      <c r="O478" s="40">
        <v>1242</v>
      </c>
    </row>
    <row r="479" spans="1:15" s="40" customFormat="1" ht="12.75">
      <c r="A479" s="36">
        <v>65280</v>
      </c>
      <c r="B479" s="36">
        <v>5440</v>
      </c>
      <c r="C479" s="40">
        <v>1280</v>
      </c>
      <c r="D479" s="40">
        <v>1275</v>
      </c>
      <c r="E479" s="40">
        <v>1271</v>
      </c>
      <c r="F479" s="40">
        <v>1266</v>
      </c>
      <c r="G479" s="40">
        <v>1261</v>
      </c>
      <c r="H479" s="40">
        <v>1256</v>
      </c>
      <c r="I479" s="40">
        <v>1250</v>
      </c>
      <c r="J479" s="40">
        <v>1245</v>
      </c>
      <c r="K479" s="40">
        <v>1240</v>
      </c>
      <c r="L479" s="40">
        <v>1234</v>
      </c>
      <c r="M479" s="40">
        <v>1228</v>
      </c>
      <c r="N479" s="40">
        <v>1236</v>
      </c>
      <c r="O479" s="40">
        <v>1243</v>
      </c>
    </row>
    <row r="480" spans="1:15" s="40" customFormat="1" ht="12.75">
      <c r="A480" s="36">
        <v>65400</v>
      </c>
      <c r="B480" s="36">
        <v>5450</v>
      </c>
      <c r="C480" s="40">
        <v>1281</v>
      </c>
      <c r="D480" s="40">
        <v>1276</v>
      </c>
      <c r="E480" s="40">
        <v>1272</v>
      </c>
      <c r="F480" s="40">
        <v>1267</v>
      </c>
      <c r="G480" s="40">
        <v>1262</v>
      </c>
      <c r="H480" s="40">
        <v>1257</v>
      </c>
      <c r="I480" s="40">
        <v>1251</v>
      </c>
      <c r="J480" s="40">
        <v>1246</v>
      </c>
      <c r="K480" s="40">
        <v>1241</v>
      </c>
      <c r="L480" s="40">
        <v>1235</v>
      </c>
      <c r="M480" s="40">
        <v>1229</v>
      </c>
      <c r="N480" s="40">
        <v>1236</v>
      </c>
      <c r="O480" s="40">
        <v>1243</v>
      </c>
    </row>
    <row r="481" spans="1:15" s="40" customFormat="1" ht="12.75">
      <c r="A481" s="36">
        <v>65520</v>
      </c>
      <c r="B481" s="36">
        <v>5460</v>
      </c>
      <c r="C481" s="40">
        <v>1282</v>
      </c>
      <c r="D481" s="40">
        <v>1277</v>
      </c>
      <c r="E481" s="40">
        <v>1273</v>
      </c>
      <c r="F481" s="40">
        <v>1267</v>
      </c>
      <c r="G481" s="40">
        <v>1263</v>
      </c>
      <c r="H481" s="40">
        <v>1257</v>
      </c>
      <c r="I481" s="40">
        <v>1252</v>
      </c>
      <c r="J481" s="40">
        <v>1247</v>
      </c>
      <c r="K481" s="40">
        <v>1242</v>
      </c>
      <c r="L481" s="40">
        <v>1236</v>
      </c>
      <c r="M481" s="40">
        <v>1230</v>
      </c>
      <c r="N481" s="40">
        <v>1237</v>
      </c>
      <c r="O481" s="40">
        <v>1244</v>
      </c>
    </row>
    <row r="482" spans="1:15" s="40" customFormat="1" ht="12.75">
      <c r="A482" s="36">
        <v>65640</v>
      </c>
      <c r="B482" s="36">
        <v>5470</v>
      </c>
      <c r="C482" s="40">
        <v>1283</v>
      </c>
      <c r="D482" s="40">
        <v>1278</v>
      </c>
      <c r="E482" s="40">
        <v>1274</v>
      </c>
      <c r="F482" s="40">
        <v>1269</v>
      </c>
      <c r="G482" s="40">
        <v>1263</v>
      </c>
      <c r="H482" s="40">
        <v>1258</v>
      </c>
      <c r="I482" s="40">
        <v>1253</v>
      </c>
      <c r="J482" s="40">
        <v>1248</v>
      </c>
      <c r="K482" s="40">
        <v>1243</v>
      </c>
      <c r="L482" s="40">
        <v>1237</v>
      </c>
      <c r="M482" s="40">
        <v>1231</v>
      </c>
      <c r="N482" s="40">
        <v>1238</v>
      </c>
      <c r="O482" s="40">
        <v>1245</v>
      </c>
    </row>
    <row r="483" spans="1:15" s="40" customFormat="1" ht="12.75">
      <c r="A483" s="36">
        <v>65760</v>
      </c>
      <c r="B483" s="36">
        <v>5480</v>
      </c>
      <c r="C483" s="40">
        <v>1284</v>
      </c>
      <c r="D483" s="40">
        <v>1279</v>
      </c>
      <c r="E483" s="40">
        <v>1274</v>
      </c>
      <c r="F483" s="40">
        <v>1270</v>
      </c>
      <c r="G483" s="40">
        <v>1264</v>
      </c>
      <c r="H483" s="40">
        <v>1259</v>
      </c>
      <c r="I483" s="40">
        <v>1254</v>
      </c>
      <c r="J483" s="40">
        <v>1249</v>
      </c>
      <c r="K483" s="40">
        <v>1244</v>
      </c>
      <c r="L483" s="40">
        <v>1238</v>
      </c>
      <c r="M483" s="40">
        <v>1232</v>
      </c>
      <c r="N483" s="40">
        <v>1239</v>
      </c>
      <c r="O483" s="40">
        <v>1246</v>
      </c>
    </row>
    <row r="484" spans="1:15" s="40" customFormat="1" ht="12.75">
      <c r="A484" s="36">
        <v>65880</v>
      </c>
      <c r="B484" s="36">
        <v>5490</v>
      </c>
      <c r="C484" s="40">
        <v>1285</v>
      </c>
      <c r="D484" s="40">
        <v>1280</v>
      </c>
      <c r="E484" s="40">
        <v>1276</v>
      </c>
      <c r="F484" s="40">
        <v>1270</v>
      </c>
      <c r="G484" s="40">
        <v>1265</v>
      </c>
      <c r="H484" s="40">
        <v>1260</v>
      </c>
      <c r="I484" s="40">
        <v>1255</v>
      </c>
      <c r="J484" s="40">
        <v>1250</v>
      </c>
      <c r="K484" s="40">
        <v>1245</v>
      </c>
      <c r="L484" s="40">
        <v>1239</v>
      </c>
      <c r="M484" s="40">
        <v>1233</v>
      </c>
      <c r="N484" s="40">
        <v>1240</v>
      </c>
      <c r="O484" s="40">
        <v>1246</v>
      </c>
    </row>
    <row r="485" spans="1:15" s="40" customFormat="1" ht="12.75">
      <c r="A485" s="36">
        <v>66000</v>
      </c>
      <c r="B485" s="36">
        <v>5500</v>
      </c>
      <c r="C485" s="40">
        <v>1286</v>
      </c>
      <c r="D485" s="40">
        <v>1281</v>
      </c>
      <c r="E485" s="40">
        <v>1277</v>
      </c>
      <c r="F485" s="40">
        <v>1271</v>
      </c>
      <c r="G485" s="40">
        <v>1266</v>
      </c>
      <c r="H485" s="40">
        <v>1261</v>
      </c>
      <c r="I485" s="40">
        <v>1256</v>
      </c>
      <c r="J485" s="40">
        <v>1251</v>
      </c>
      <c r="K485" s="40">
        <v>1245</v>
      </c>
      <c r="L485" s="40">
        <v>1239</v>
      </c>
      <c r="M485" s="40">
        <v>1233</v>
      </c>
      <c r="N485" s="40">
        <v>1240</v>
      </c>
      <c r="O485" s="40">
        <v>1247</v>
      </c>
    </row>
    <row r="486" spans="1:15" s="40" customFormat="1" ht="12.75">
      <c r="A486" s="36">
        <v>66120</v>
      </c>
      <c r="B486" s="36">
        <v>5510</v>
      </c>
      <c r="C486" s="40">
        <v>1287</v>
      </c>
      <c r="D486" s="40">
        <v>1282</v>
      </c>
      <c r="E486" s="40">
        <v>1277</v>
      </c>
      <c r="F486" s="40">
        <v>1272</v>
      </c>
      <c r="G486" s="40">
        <v>1267</v>
      </c>
      <c r="H486" s="40">
        <v>1262</v>
      </c>
      <c r="I486" s="40">
        <v>1257</v>
      </c>
      <c r="J486" s="40">
        <v>1252</v>
      </c>
      <c r="K486" s="40">
        <v>1246</v>
      </c>
      <c r="L486" s="40">
        <v>1240</v>
      </c>
      <c r="M486" s="40">
        <v>1234</v>
      </c>
      <c r="N486" s="40">
        <v>1241</v>
      </c>
      <c r="O486" s="40">
        <v>1248</v>
      </c>
    </row>
    <row r="487" spans="1:15" s="40" customFormat="1" ht="12.75">
      <c r="A487" s="36">
        <v>66240</v>
      </c>
      <c r="B487" s="36">
        <v>5520</v>
      </c>
      <c r="C487" s="40">
        <v>1288</v>
      </c>
      <c r="D487" s="40">
        <v>1283</v>
      </c>
      <c r="E487" s="40">
        <v>1278</v>
      </c>
      <c r="F487" s="40">
        <v>1273</v>
      </c>
      <c r="G487" s="40">
        <v>1268</v>
      </c>
      <c r="H487" s="40">
        <v>1263</v>
      </c>
      <c r="I487" s="40">
        <v>1258</v>
      </c>
      <c r="J487" s="40">
        <v>1253</v>
      </c>
      <c r="K487" s="40">
        <v>1247</v>
      </c>
      <c r="L487" s="40">
        <v>1241</v>
      </c>
      <c r="M487" s="40">
        <v>1235</v>
      </c>
      <c r="N487" s="40">
        <v>1242</v>
      </c>
      <c r="O487" s="40">
        <v>1249</v>
      </c>
    </row>
    <row r="488" spans="1:15" s="40" customFormat="1" ht="12.75">
      <c r="A488" s="36">
        <v>66360</v>
      </c>
      <c r="B488" s="36">
        <v>5530</v>
      </c>
      <c r="C488" s="40">
        <v>1289</v>
      </c>
      <c r="D488" s="40">
        <v>1284</v>
      </c>
      <c r="E488" s="40">
        <v>1279</v>
      </c>
      <c r="F488" s="40">
        <v>1274</v>
      </c>
      <c r="G488" s="40">
        <v>1269</v>
      </c>
      <c r="H488" s="40">
        <v>1264</v>
      </c>
      <c r="I488" s="40">
        <v>1259</v>
      </c>
      <c r="J488" s="40">
        <v>1253</v>
      </c>
      <c r="K488" s="40">
        <v>1248</v>
      </c>
      <c r="L488" s="40">
        <v>1242</v>
      </c>
      <c r="M488" s="40">
        <v>1236</v>
      </c>
      <c r="N488" s="40">
        <v>1243</v>
      </c>
      <c r="O488" s="40">
        <v>1249</v>
      </c>
    </row>
    <row r="489" spans="1:15" s="40" customFormat="1" ht="12.75">
      <c r="A489" s="36">
        <v>66480</v>
      </c>
      <c r="B489" s="36">
        <v>5540</v>
      </c>
      <c r="C489" s="40">
        <v>1290</v>
      </c>
      <c r="D489" s="40">
        <v>1285</v>
      </c>
      <c r="E489" s="40">
        <v>1281</v>
      </c>
      <c r="F489" s="40">
        <v>1275</v>
      </c>
      <c r="G489" s="40">
        <v>1270</v>
      </c>
      <c r="H489" s="40">
        <v>1265</v>
      </c>
      <c r="I489" s="40">
        <v>1260</v>
      </c>
      <c r="J489" s="40">
        <v>1254</v>
      </c>
      <c r="K489" s="40">
        <v>1249</v>
      </c>
      <c r="L489" s="40">
        <v>1243</v>
      </c>
      <c r="M489" s="40">
        <v>1237</v>
      </c>
      <c r="N489" s="40">
        <v>1244</v>
      </c>
      <c r="O489" s="40">
        <v>1250</v>
      </c>
    </row>
    <row r="490" spans="1:15" s="40" customFormat="1" ht="12.75">
      <c r="A490" s="36">
        <v>66600</v>
      </c>
      <c r="B490" s="36">
        <v>5550</v>
      </c>
      <c r="C490" s="40">
        <v>1291</v>
      </c>
      <c r="D490" s="40">
        <v>1286</v>
      </c>
      <c r="E490" s="40">
        <v>1281</v>
      </c>
      <c r="F490" s="40">
        <v>1276</v>
      </c>
      <c r="G490" s="40">
        <v>1271</v>
      </c>
      <c r="H490" s="40">
        <v>1266</v>
      </c>
      <c r="I490" s="40">
        <v>1261</v>
      </c>
      <c r="J490" s="40">
        <v>1255</v>
      </c>
      <c r="K490" s="40">
        <v>1250</v>
      </c>
      <c r="L490" s="40">
        <v>1244</v>
      </c>
      <c r="M490" s="40">
        <v>1238</v>
      </c>
      <c r="N490" s="40">
        <v>1244</v>
      </c>
      <c r="O490" s="40">
        <v>1251</v>
      </c>
    </row>
    <row r="491" spans="1:15" s="40" customFormat="1" ht="12.75">
      <c r="A491" s="36">
        <v>66720</v>
      </c>
      <c r="B491" s="36">
        <v>5560</v>
      </c>
      <c r="C491" s="40">
        <v>1292</v>
      </c>
      <c r="D491" s="40">
        <v>1287</v>
      </c>
      <c r="E491" s="40">
        <v>1282</v>
      </c>
      <c r="F491" s="40">
        <v>1277</v>
      </c>
      <c r="G491" s="40">
        <v>1272</v>
      </c>
      <c r="H491" s="40">
        <v>1267</v>
      </c>
      <c r="I491" s="40">
        <v>1262</v>
      </c>
      <c r="J491" s="40">
        <v>1256</v>
      </c>
      <c r="K491" s="40">
        <v>1251</v>
      </c>
      <c r="L491" s="40">
        <v>1245</v>
      </c>
      <c r="M491" s="40">
        <v>1238</v>
      </c>
      <c r="N491" s="40">
        <v>1245</v>
      </c>
      <c r="O491" s="40">
        <v>1252</v>
      </c>
    </row>
    <row r="492" spans="1:15" s="40" customFormat="1" ht="12.75">
      <c r="A492" s="36">
        <v>66840</v>
      </c>
      <c r="B492" s="36">
        <v>5570</v>
      </c>
      <c r="C492" s="40">
        <v>1293</v>
      </c>
      <c r="D492" s="40">
        <v>1288</v>
      </c>
      <c r="E492" s="40">
        <v>1283</v>
      </c>
      <c r="F492" s="40">
        <v>1278</v>
      </c>
      <c r="G492" s="40">
        <v>1273</v>
      </c>
      <c r="H492" s="40">
        <v>1268</v>
      </c>
      <c r="I492" s="40">
        <v>1263</v>
      </c>
      <c r="J492" s="40">
        <v>1257</v>
      </c>
      <c r="K492" s="40">
        <v>1252</v>
      </c>
      <c r="L492" s="40">
        <v>1245</v>
      </c>
      <c r="M492" s="40">
        <v>1239</v>
      </c>
      <c r="N492" s="40">
        <v>1246</v>
      </c>
      <c r="O492" s="40">
        <v>1253</v>
      </c>
    </row>
    <row r="493" spans="1:15" s="40" customFormat="1" ht="12.75">
      <c r="A493" s="36">
        <v>66960</v>
      </c>
      <c r="B493" s="36">
        <v>5580</v>
      </c>
      <c r="C493" s="40">
        <v>1294</v>
      </c>
      <c r="D493" s="40">
        <v>1289</v>
      </c>
      <c r="E493" s="40">
        <v>1284</v>
      </c>
      <c r="F493" s="40">
        <v>1279</v>
      </c>
      <c r="G493" s="40">
        <v>1274</v>
      </c>
      <c r="H493" s="40">
        <v>1269</v>
      </c>
      <c r="I493" s="40">
        <v>1263</v>
      </c>
      <c r="J493" s="40">
        <v>1258</v>
      </c>
      <c r="K493" s="40">
        <v>1252</v>
      </c>
      <c r="L493" s="40">
        <v>1246</v>
      </c>
      <c r="M493" s="40">
        <v>1240</v>
      </c>
      <c r="N493" s="40">
        <v>1247</v>
      </c>
      <c r="O493" s="40">
        <v>1253</v>
      </c>
    </row>
    <row r="494" spans="1:15" s="40" customFormat="1" ht="12.75">
      <c r="A494" s="36">
        <v>67080</v>
      </c>
      <c r="B494" s="36">
        <v>5590</v>
      </c>
      <c r="C494" s="40">
        <v>1295</v>
      </c>
      <c r="D494" s="40">
        <v>1290</v>
      </c>
      <c r="E494" s="40">
        <v>1285</v>
      </c>
      <c r="F494" s="40">
        <v>1280</v>
      </c>
      <c r="G494" s="40">
        <v>1275</v>
      </c>
      <c r="H494" s="40">
        <v>1270</v>
      </c>
      <c r="I494" s="40">
        <v>1264</v>
      </c>
      <c r="J494" s="40">
        <v>1259</v>
      </c>
      <c r="K494" s="40">
        <v>1253</v>
      </c>
      <c r="L494" s="40">
        <v>1247</v>
      </c>
      <c r="M494" s="40">
        <v>1241</v>
      </c>
      <c r="N494" s="40">
        <v>1248</v>
      </c>
      <c r="O494" s="40">
        <v>1254</v>
      </c>
    </row>
    <row r="495" spans="1:15" s="40" customFormat="1" ht="12.75">
      <c r="A495" s="36">
        <v>67200</v>
      </c>
      <c r="B495" s="36">
        <v>5600</v>
      </c>
      <c r="C495" s="40">
        <v>1296</v>
      </c>
      <c r="D495" s="40">
        <v>1291</v>
      </c>
      <c r="E495" s="40">
        <v>1286</v>
      </c>
      <c r="F495" s="40">
        <v>1281</v>
      </c>
      <c r="G495" s="40">
        <v>1276</v>
      </c>
      <c r="H495" s="40">
        <v>1271</v>
      </c>
      <c r="I495" s="40">
        <v>1265</v>
      </c>
      <c r="J495" s="40">
        <v>1260</v>
      </c>
      <c r="K495" s="40">
        <v>1254</v>
      </c>
      <c r="L495" s="40">
        <v>1248</v>
      </c>
      <c r="M495" s="40">
        <v>1242</v>
      </c>
      <c r="N495" s="40">
        <v>1248</v>
      </c>
      <c r="O495" s="40">
        <v>1255</v>
      </c>
    </row>
    <row r="496" spans="1:15" s="40" customFormat="1" ht="12.75">
      <c r="A496" s="36">
        <v>67320</v>
      </c>
      <c r="B496" s="36">
        <v>5610</v>
      </c>
      <c r="C496" s="40">
        <v>1297</v>
      </c>
      <c r="D496" s="40">
        <v>1292</v>
      </c>
      <c r="E496" s="40">
        <v>1287</v>
      </c>
      <c r="F496" s="40">
        <v>1282</v>
      </c>
      <c r="G496" s="40">
        <v>1277</v>
      </c>
      <c r="H496" s="40">
        <v>1272</v>
      </c>
      <c r="I496" s="40">
        <v>1266</v>
      </c>
      <c r="J496" s="40">
        <v>1261</v>
      </c>
      <c r="K496" s="40">
        <v>1255</v>
      </c>
      <c r="L496" s="40">
        <v>1249</v>
      </c>
      <c r="M496" s="40">
        <v>1242</v>
      </c>
      <c r="N496" s="40">
        <v>1249</v>
      </c>
      <c r="O496" s="40">
        <v>1256</v>
      </c>
    </row>
    <row r="497" spans="1:15" s="40" customFormat="1" ht="12.75">
      <c r="A497" s="36">
        <v>67440</v>
      </c>
      <c r="B497" s="36">
        <v>5620</v>
      </c>
      <c r="C497" s="40">
        <v>1298</v>
      </c>
      <c r="D497" s="40">
        <v>1293</v>
      </c>
      <c r="E497" s="40">
        <v>1288</v>
      </c>
      <c r="F497" s="40">
        <v>1283</v>
      </c>
      <c r="G497" s="40">
        <v>1278</v>
      </c>
      <c r="H497" s="40">
        <v>1273</v>
      </c>
      <c r="I497" s="40">
        <v>1267</v>
      </c>
      <c r="J497" s="40">
        <v>1262</v>
      </c>
      <c r="K497" s="40">
        <v>1256</v>
      </c>
      <c r="L497" s="40">
        <v>1250</v>
      </c>
      <c r="M497" s="40">
        <v>1243</v>
      </c>
      <c r="N497" s="40">
        <v>1250</v>
      </c>
      <c r="O497" s="40">
        <v>1257</v>
      </c>
    </row>
    <row r="498" spans="1:15" s="40" customFormat="1" ht="12.75">
      <c r="A498" s="36">
        <v>67560</v>
      </c>
      <c r="B498" s="36">
        <v>5630</v>
      </c>
      <c r="C498" s="40">
        <v>1299</v>
      </c>
      <c r="D498" s="40">
        <v>1294</v>
      </c>
      <c r="E498" s="40">
        <v>1289</v>
      </c>
      <c r="F498" s="40">
        <v>1284</v>
      </c>
      <c r="G498" s="40">
        <v>1279</v>
      </c>
      <c r="H498" s="40">
        <v>1274</v>
      </c>
      <c r="I498" s="40">
        <v>1268</v>
      </c>
      <c r="J498" s="40">
        <v>1263</v>
      </c>
      <c r="K498" s="40">
        <v>1257</v>
      </c>
      <c r="L498" s="40">
        <v>1251</v>
      </c>
      <c r="M498" s="40">
        <v>1244</v>
      </c>
      <c r="N498" s="40">
        <v>1251</v>
      </c>
      <c r="O498" s="40">
        <v>1257</v>
      </c>
    </row>
    <row r="499" spans="1:15" s="40" customFormat="1" ht="12.75">
      <c r="A499" s="36">
        <v>67680</v>
      </c>
      <c r="B499" s="36">
        <v>5640</v>
      </c>
      <c r="C499" s="40">
        <v>1300</v>
      </c>
      <c r="D499" s="40">
        <v>1295</v>
      </c>
      <c r="E499" s="40">
        <v>1290</v>
      </c>
      <c r="F499" s="40">
        <v>1285</v>
      </c>
      <c r="G499" s="40">
        <v>1280</v>
      </c>
      <c r="H499" s="40">
        <v>1274</v>
      </c>
      <c r="I499" s="40">
        <v>1269</v>
      </c>
      <c r="J499" s="40">
        <v>1264</v>
      </c>
      <c r="K499" s="40">
        <v>1258</v>
      </c>
      <c r="L499" s="40">
        <v>1251</v>
      </c>
      <c r="M499" s="40">
        <v>1245</v>
      </c>
      <c r="N499" s="40">
        <v>1252</v>
      </c>
      <c r="O499" s="40">
        <v>1258</v>
      </c>
    </row>
    <row r="500" spans="1:15" s="40" customFormat="1" ht="12.75">
      <c r="A500" s="36">
        <v>67800</v>
      </c>
      <c r="B500" s="36">
        <v>5650</v>
      </c>
      <c r="C500" s="40">
        <v>1301</v>
      </c>
      <c r="D500" s="40">
        <v>1296</v>
      </c>
      <c r="E500" s="40">
        <v>1291</v>
      </c>
      <c r="F500" s="40">
        <v>1286</v>
      </c>
      <c r="G500" s="40">
        <v>1281</v>
      </c>
      <c r="H500" s="40">
        <v>1276</v>
      </c>
      <c r="I500" s="40">
        <v>1270</v>
      </c>
      <c r="J500" s="40">
        <v>1264</v>
      </c>
      <c r="K500" s="40">
        <v>1259</v>
      </c>
      <c r="L500" s="40">
        <v>1252</v>
      </c>
      <c r="M500" s="40">
        <v>1246</v>
      </c>
      <c r="N500" s="40">
        <v>1252</v>
      </c>
      <c r="O500" s="40">
        <v>1259</v>
      </c>
    </row>
    <row r="501" spans="1:15" s="40" customFormat="1" ht="12.75">
      <c r="A501" s="36">
        <v>67920</v>
      </c>
      <c r="B501" s="36">
        <v>5660</v>
      </c>
      <c r="C501" s="40">
        <v>1302</v>
      </c>
      <c r="D501" s="40">
        <v>1297</v>
      </c>
      <c r="E501" s="40">
        <v>1292</v>
      </c>
      <c r="F501" s="40">
        <v>1287</v>
      </c>
      <c r="G501" s="40">
        <v>1282</v>
      </c>
      <c r="H501" s="40">
        <v>1276</v>
      </c>
      <c r="I501" s="40">
        <v>1271</v>
      </c>
      <c r="J501" s="40">
        <v>1265</v>
      </c>
      <c r="K501" s="40">
        <v>1259</v>
      </c>
      <c r="L501" s="40">
        <v>1253</v>
      </c>
      <c r="M501" s="40">
        <v>1246</v>
      </c>
      <c r="N501" s="40">
        <v>1253</v>
      </c>
      <c r="O501" s="40">
        <v>1260</v>
      </c>
    </row>
    <row r="502" spans="1:15" s="40" customFormat="1" ht="12.75">
      <c r="A502" s="36">
        <v>68040</v>
      </c>
      <c r="B502" s="36">
        <v>5670</v>
      </c>
      <c r="C502" s="40">
        <v>1303</v>
      </c>
      <c r="D502" s="40">
        <v>1298</v>
      </c>
      <c r="E502" s="40">
        <v>1293</v>
      </c>
      <c r="F502" s="40">
        <v>1288</v>
      </c>
      <c r="G502" s="40">
        <v>1283</v>
      </c>
      <c r="H502" s="40">
        <v>1277</v>
      </c>
      <c r="I502" s="40">
        <v>1272</v>
      </c>
      <c r="J502" s="40">
        <v>1266</v>
      </c>
      <c r="K502" s="40">
        <v>1260</v>
      </c>
      <c r="L502" s="40">
        <v>1254</v>
      </c>
      <c r="M502" s="40">
        <v>1247</v>
      </c>
      <c r="N502" s="40">
        <v>1254</v>
      </c>
      <c r="O502" s="40">
        <v>1260</v>
      </c>
    </row>
    <row r="503" spans="1:15" s="40" customFormat="1" ht="12.75">
      <c r="A503" s="36">
        <v>68160</v>
      </c>
      <c r="B503" s="36">
        <v>5680</v>
      </c>
      <c r="C503" s="40">
        <v>1304</v>
      </c>
      <c r="D503" s="40">
        <v>1299</v>
      </c>
      <c r="E503" s="40">
        <v>1294</v>
      </c>
      <c r="F503" s="40">
        <v>1289</v>
      </c>
      <c r="G503" s="40">
        <v>1284</v>
      </c>
      <c r="H503" s="40">
        <v>1278</v>
      </c>
      <c r="I503" s="40">
        <v>1273</v>
      </c>
      <c r="J503" s="40">
        <v>1267</v>
      </c>
      <c r="K503" s="40">
        <v>1261</v>
      </c>
      <c r="L503" s="40">
        <v>1255</v>
      </c>
      <c r="M503" s="40">
        <v>1248</v>
      </c>
      <c r="N503" s="40">
        <v>1255</v>
      </c>
      <c r="O503" s="40">
        <v>1261</v>
      </c>
    </row>
    <row r="504" spans="1:15" s="40" customFormat="1" ht="12.75">
      <c r="A504" s="36">
        <v>68280</v>
      </c>
      <c r="B504" s="36">
        <v>5690</v>
      </c>
      <c r="C504" s="40">
        <v>1305</v>
      </c>
      <c r="D504" s="40">
        <v>1300</v>
      </c>
      <c r="E504" s="40">
        <v>1295</v>
      </c>
      <c r="F504" s="40">
        <v>1290</v>
      </c>
      <c r="G504" s="40">
        <v>1285</v>
      </c>
      <c r="H504" s="40">
        <v>1279</v>
      </c>
      <c r="I504" s="40">
        <v>1274</v>
      </c>
      <c r="J504" s="40">
        <v>1268</v>
      </c>
      <c r="K504" s="40">
        <v>1262</v>
      </c>
      <c r="L504" s="40">
        <v>1255</v>
      </c>
      <c r="M504" s="40">
        <v>1249</v>
      </c>
      <c r="N504" s="40">
        <v>1255</v>
      </c>
      <c r="O504" s="40">
        <v>1262</v>
      </c>
    </row>
    <row r="505" spans="1:15" s="40" customFormat="1" ht="12.75">
      <c r="A505" s="36">
        <v>68400</v>
      </c>
      <c r="B505" s="36">
        <v>5700</v>
      </c>
      <c r="C505" s="40">
        <v>1306</v>
      </c>
      <c r="D505" s="40">
        <v>1301</v>
      </c>
      <c r="E505" s="40">
        <v>1296</v>
      </c>
      <c r="F505" s="40">
        <v>1291</v>
      </c>
      <c r="G505" s="40">
        <v>1286</v>
      </c>
      <c r="H505" s="40">
        <v>1280</v>
      </c>
      <c r="I505" s="40">
        <v>1275</v>
      </c>
      <c r="J505" s="40">
        <v>1269</v>
      </c>
      <c r="K505" s="40">
        <v>1263</v>
      </c>
      <c r="L505" s="40">
        <v>1256</v>
      </c>
      <c r="M505" s="40">
        <v>1250</v>
      </c>
      <c r="N505" s="40">
        <v>1256</v>
      </c>
      <c r="O505" s="40">
        <v>1262</v>
      </c>
    </row>
    <row r="506" spans="1:15" s="40" customFormat="1" ht="12.75">
      <c r="A506" s="36">
        <v>68520</v>
      </c>
      <c r="B506" s="36">
        <v>5710</v>
      </c>
      <c r="C506" s="40">
        <v>1307</v>
      </c>
      <c r="D506" s="40">
        <v>1302</v>
      </c>
      <c r="E506" s="40">
        <v>1297</v>
      </c>
      <c r="F506" s="40">
        <v>1292</v>
      </c>
      <c r="G506" s="40">
        <v>1286</v>
      </c>
      <c r="H506" s="40">
        <v>1281</v>
      </c>
      <c r="I506" s="40">
        <v>1276</v>
      </c>
      <c r="J506" s="40">
        <v>1270</v>
      </c>
      <c r="K506" s="40">
        <v>1264</v>
      </c>
      <c r="L506" s="40">
        <v>1257</v>
      </c>
      <c r="M506" s="40">
        <v>1250</v>
      </c>
      <c r="N506" s="40">
        <v>1257</v>
      </c>
      <c r="O506" s="40">
        <v>1263</v>
      </c>
    </row>
    <row r="507" spans="1:15" s="40" customFormat="1" ht="12.75">
      <c r="A507" s="36">
        <v>68640</v>
      </c>
      <c r="B507" s="36">
        <v>5720</v>
      </c>
      <c r="C507" s="40">
        <v>1308</v>
      </c>
      <c r="D507" s="40">
        <v>1303</v>
      </c>
      <c r="E507" s="40">
        <v>1298</v>
      </c>
      <c r="F507" s="40">
        <v>1293</v>
      </c>
      <c r="G507" s="40">
        <v>1287</v>
      </c>
      <c r="H507" s="40">
        <v>1282</v>
      </c>
      <c r="I507" s="40">
        <v>1276</v>
      </c>
      <c r="J507" s="40">
        <v>1271</v>
      </c>
      <c r="K507" s="40">
        <v>1264</v>
      </c>
      <c r="L507" s="40">
        <v>1258</v>
      </c>
      <c r="M507" s="40">
        <v>1251</v>
      </c>
      <c r="N507" s="40">
        <v>1258</v>
      </c>
      <c r="O507" s="40">
        <v>1264</v>
      </c>
    </row>
    <row r="508" spans="1:15" s="40" customFormat="1" ht="12.75">
      <c r="A508" s="36">
        <v>68760</v>
      </c>
      <c r="B508" s="36">
        <v>5730</v>
      </c>
      <c r="C508" s="40">
        <v>1309</v>
      </c>
      <c r="D508" s="40">
        <v>1304</v>
      </c>
      <c r="E508" s="40">
        <v>1299</v>
      </c>
      <c r="F508" s="40">
        <v>1293</v>
      </c>
      <c r="G508" s="40">
        <v>1288</v>
      </c>
      <c r="H508" s="40">
        <v>1283</v>
      </c>
      <c r="I508" s="40">
        <v>1277</v>
      </c>
      <c r="J508" s="40">
        <v>1271</v>
      </c>
      <c r="K508" s="40">
        <v>1265</v>
      </c>
      <c r="L508" s="40">
        <v>1259</v>
      </c>
      <c r="M508" s="40">
        <v>1252</v>
      </c>
      <c r="N508" s="40">
        <v>1258</v>
      </c>
      <c r="O508" s="40">
        <v>1265</v>
      </c>
    </row>
    <row r="509" spans="1:15" s="40" customFormat="1" ht="12.75">
      <c r="A509" s="36">
        <v>68880</v>
      </c>
      <c r="B509" s="36">
        <v>5740</v>
      </c>
      <c r="C509" s="40">
        <v>1310</v>
      </c>
      <c r="D509" s="40">
        <v>1305</v>
      </c>
      <c r="E509" s="40">
        <v>1300</v>
      </c>
      <c r="F509" s="40">
        <v>1294</v>
      </c>
      <c r="G509" s="40">
        <v>1289</v>
      </c>
      <c r="H509" s="40">
        <v>1284</v>
      </c>
      <c r="I509" s="40">
        <v>1278</v>
      </c>
      <c r="J509" s="40">
        <v>1272</v>
      </c>
      <c r="K509" s="40">
        <v>1266</v>
      </c>
      <c r="L509" s="40">
        <v>1259</v>
      </c>
      <c r="M509" s="40">
        <v>1253</v>
      </c>
      <c r="N509" s="40">
        <v>1259</v>
      </c>
      <c r="O509" s="40">
        <v>1265</v>
      </c>
    </row>
    <row r="510" spans="1:15" s="40" customFormat="1" ht="12.75">
      <c r="A510" s="36">
        <v>69000</v>
      </c>
      <c r="B510" s="36">
        <v>5750</v>
      </c>
      <c r="C510" s="40">
        <v>1311</v>
      </c>
      <c r="D510" s="40">
        <v>1306</v>
      </c>
      <c r="E510" s="40">
        <v>1301</v>
      </c>
      <c r="F510" s="40">
        <v>1295</v>
      </c>
      <c r="G510" s="40">
        <v>1290</v>
      </c>
      <c r="H510" s="40">
        <v>1285</v>
      </c>
      <c r="I510" s="40">
        <v>1279</v>
      </c>
      <c r="J510" s="40">
        <v>1273</v>
      </c>
      <c r="K510" s="40">
        <v>1267</v>
      </c>
      <c r="L510" s="40">
        <v>1260</v>
      </c>
      <c r="M510" s="40">
        <v>1253</v>
      </c>
      <c r="N510" s="40">
        <v>1260</v>
      </c>
      <c r="O510" s="40">
        <v>1266</v>
      </c>
    </row>
    <row r="511" spans="1:15" s="40" customFormat="1" ht="12.75">
      <c r="A511" s="36">
        <v>69120</v>
      </c>
      <c r="B511" s="36">
        <v>5760</v>
      </c>
      <c r="C511" s="40">
        <v>1312</v>
      </c>
      <c r="D511" s="40">
        <v>1307</v>
      </c>
      <c r="E511" s="40">
        <v>1302</v>
      </c>
      <c r="F511" s="40">
        <v>1296</v>
      </c>
      <c r="G511" s="40">
        <v>1291</v>
      </c>
      <c r="H511" s="40">
        <v>1286</v>
      </c>
      <c r="I511" s="40">
        <v>1280</v>
      </c>
      <c r="J511" s="40">
        <v>1274</v>
      </c>
      <c r="K511" s="40">
        <v>1268</v>
      </c>
      <c r="L511" s="40">
        <v>1261</v>
      </c>
      <c r="M511" s="40">
        <v>1254</v>
      </c>
      <c r="N511" s="40">
        <v>1261</v>
      </c>
      <c r="O511" s="40">
        <v>1267</v>
      </c>
    </row>
    <row r="512" spans="1:15" s="40" customFormat="1" ht="12.75">
      <c r="A512" s="36">
        <v>69240</v>
      </c>
      <c r="B512" s="36">
        <v>5770</v>
      </c>
      <c r="C512" s="40">
        <v>1313</v>
      </c>
      <c r="D512" s="40">
        <v>1308</v>
      </c>
      <c r="E512" s="40">
        <v>1303</v>
      </c>
      <c r="F512" s="40">
        <v>1297</v>
      </c>
      <c r="G512" s="40">
        <v>1292</v>
      </c>
      <c r="H512" s="40">
        <v>1286</v>
      </c>
      <c r="I512" s="40">
        <v>1281</v>
      </c>
      <c r="J512" s="40">
        <v>1275</v>
      </c>
      <c r="K512" s="40">
        <v>1269</v>
      </c>
      <c r="L512" s="40">
        <v>1262</v>
      </c>
      <c r="M512" s="40">
        <v>1255</v>
      </c>
      <c r="N512" s="40">
        <v>1261</v>
      </c>
      <c r="O512" s="40">
        <v>1267</v>
      </c>
    </row>
    <row r="513" spans="1:15" s="40" customFormat="1" ht="12.75">
      <c r="A513" s="36">
        <v>69360</v>
      </c>
      <c r="B513" s="36">
        <v>5780</v>
      </c>
      <c r="C513" s="40">
        <v>1314</v>
      </c>
      <c r="D513" s="40">
        <v>1309</v>
      </c>
      <c r="E513" s="40">
        <v>1303</v>
      </c>
      <c r="F513" s="40">
        <v>1298</v>
      </c>
      <c r="G513" s="40">
        <v>1293</v>
      </c>
      <c r="H513" s="40">
        <v>1287</v>
      </c>
      <c r="I513" s="40">
        <v>1282</v>
      </c>
      <c r="J513" s="40">
        <v>1276</v>
      </c>
      <c r="K513" s="40">
        <v>1270</v>
      </c>
      <c r="L513" s="40">
        <v>1263</v>
      </c>
      <c r="M513" s="40">
        <v>1256</v>
      </c>
      <c r="N513" s="40">
        <v>1262</v>
      </c>
      <c r="O513" s="40">
        <v>1268</v>
      </c>
    </row>
    <row r="514" spans="1:15" s="40" customFormat="1" ht="12.75">
      <c r="A514" s="36">
        <v>69480</v>
      </c>
      <c r="B514" s="36">
        <v>5790</v>
      </c>
      <c r="C514" s="40">
        <v>1315</v>
      </c>
      <c r="D514" s="40">
        <v>1310</v>
      </c>
      <c r="E514" s="40">
        <v>1305</v>
      </c>
      <c r="F514" s="40">
        <v>1299</v>
      </c>
      <c r="G514" s="40">
        <v>1294</v>
      </c>
      <c r="H514" s="40">
        <v>1288</v>
      </c>
      <c r="I514" s="40">
        <v>1283</v>
      </c>
      <c r="J514" s="40">
        <v>1277</v>
      </c>
      <c r="K514" s="40">
        <v>1270</v>
      </c>
      <c r="L514" s="40">
        <v>1263</v>
      </c>
      <c r="M514" s="40">
        <v>1257</v>
      </c>
      <c r="N514" s="40">
        <v>1263</v>
      </c>
      <c r="O514" s="40">
        <v>1269</v>
      </c>
    </row>
    <row r="515" spans="1:15" s="40" customFormat="1" ht="12.75">
      <c r="A515" s="36">
        <v>69600</v>
      </c>
      <c r="B515" s="36">
        <v>5800</v>
      </c>
      <c r="C515" s="40">
        <v>1316</v>
      </c>
      <c r="D515" s="40">
        <v>1310</v>
      </c>
      <c r="E515" s="40">
        <v>1305</v>
      </c>
      <c r="F515" s="40">
        <v>1300</v>
      </c>
      <c r="G515" s="40">
        <v>1295</v>
      </c>
      <c r="H515" s="40">
        <v>1289</v>
      </c>
      <c r="I515" s="40">
        <v>1284</v>
      </c>
      <c r="J515" s="40">
        <v>1277</v>
      </c>
      <c r="K515" s="40">
        <v>1271</v>
      </c>
      <c r="L515" s="40">
        <v>1264</v>
      </c>
      <c r="M515" s="40">
        <v>1257</v>
      </c>
      <c r="N515" s="40">
        <v>1264</v>
      </c>
      <c r="O515" s="40">
        <v>1270</v>
      </c>
    </row>
    <row r="516" spans="1:15" s="40" customFormat="1" ht="12.75">
      <c r="A516" s="36">
        <v>69720</v>
      </c>
      <c r="B516" s="36">
        <v>5810</v>
      </c>
      <c r="C516" s="40">
        <v>1317</v>
      </c>
      <c r="D516" s="40">
        <v>1311</v>
      </c>
      <c r="E516" s="40">
        <v>1306</v>
      </c>
      <c r="F516" s="40">
        <v>1301</v>
      </c>
      <c r="G516" s="40">
        <v>1296</v>
      </c>
      <c r="H516" s="40">
        <v>1290</v>
      </c>
      <c r="I516" s="40">
        <v>1284</v>
      </c>
      <c r="J516" s="40">
        <v>1278</v>
      </c>
      <c r="K516" s="40">
        <v>1272</v>
      </c>
      <c r="L516" s="40">
        <v>1265</v>
      </c>
      <c r="M516" s="40">
        <v>1258</v>
      </c>
      <c r="N516" s="40">
        <v>1264</v>
      </c>
      <c r="O516" s="40">
        <v>1270</v>
      </c>
    </row>
    <row r="517" spans="1:15" s="40" customFormat="1" ht="12.75">
      <c r="A517" s="36">
        <v>69840</v>
      </c>
      <c r="B517" s="36">
        <v>5820</v>
      </c>
      <c r="C517" s="40">
        <v>1317</v>
      </c>
      <c r="D517" s="40">
        <v>1312</v>
      </c>
      <c r="E517" s="40">
        <v>1307</v>
      </c>
      <c r="F517" s="40">
        <v>1302</v>
      </c>
      <c r="G517" s="40">
        <v>1296</v>
      </c>
      <c r="H517" s="40">
        <v>1291</v>
      </c>
      <c r="I517" s="40">
        <v>1285</v>
      </c>
      <c r="J517" s="40">
        <v>1279</v>
      </c>
      <c r="K517" s="40">
        <v>1273</v>
      </c>
      <c r="L517" s="40">
        <v>1266</v>
      </c>
      <c r="M517" s="40">
        <v>1259</v>
      </c>
      <c r="N517" s="40">
        <v>1265</v>
      </c>
      <c r="O517" s="40">
        <v>1271</v>
      </c>
    </row>
    <row r="518" spans="1:15" s="40" customFormat="1" ht="12.75">
      <c r="A518" s="36">
        <v>69960</v>
      </c>
      <c r="B518" s="36">
        <v>5830</v>
      </c>
      <c r="C518" s="40">
        <v>1318</v>
      </c>
      <c r="D518" s="40">
        <v>1313</v>
      </c>
      <c r="E518" s="40">
        <v>1308</v>
      </c>
      <c r="F518" s="40">
        <v>1303</v>
      </c>
      <c r="G518" s="40">
        <v>1297</v>
      </c>
      <c r="H518" s="40">
        <v>1292</v>
      </c>
      <c r="I518" s="40">
        <v>1286</v>
      </c>
      <c r="J518" s="40">
        <v>1280</v>
      </c>
      <c r="K518" s="40">
        <v>1274</v>
      </c>
      <c r="L518" s="40">
        <v>1267</v>
      </c>
      <c r="M518" s="40">
        <v>1259</v>
      </c>
      <c r="N518" s="40">
        <v>1266</v>
      </c>
      <c r="O518" s="40">
        <v>1272</v>
      </c>
    </row>
    <row r="519" spans="1:15" s="40" customFormat="1" ht="12.75">
      <c r="A519" s="36">
        <v>70080</v>
      </c>
      <c r="B519" s="36">
        <v>5840</v>
      </c>
      <c r="C519" s="40">
        <v>1319</v>
      </c>
      <c r="D519" s="40">
        <v>1314</v>
      </c>
      <c r="E519" s="40">
        <v>1309</v>
      </c>
      <c r="F519" s="40">
        <v>1304</v>
      </c>
      <c r="G519" s="40">
        <v>1298</v>
      </c>
      <c r="H519" s="40">
        <v>1293</v>
      </c>
      <c r="I519" s="40">
        <v>1287</v>
      </c>
      <c r="J519" s="40">
        <v>1281</v>
      </c>
      <c r="K519" s="40">
        <v>1274</v>
      </c>
      <c r="L519" s="40">
        <v>1267</v>
      </c>
      <c r="M519" s="40">
        <v>1260</v>
      </c>
      <c r="N519" s="40">
        <v>1266</v>
      </c>
      <c r="O519" s="40">
        <v>1272</v>
      </c>
    </row>
    <row r="520" spans="1:15" s="40" customFormat="1" ht="12.75">
      <c r="A520" s="36">
        <v>70200</v>
      </c>
      <c r="B520" s="36">
        <v>5850</v>
      </c>
      <c r="C520" s="40">
        <v>1320</v>
      </c>
      <c r="D520" s="40">
        <v>1315</v>
      </c>
      <c r="E520" s="40">
        <v>1310</v>
      </c>
      <c r="F520" s="40">
        <v>1305</v>
      </c>
      <c r="G520" s="40">
        <v>1299</v>
      </c>
      <c r="H520" s="40">
        <v>1294</v>
      </c>
      <c r="I520" s="40">
        <v>1288</v>
      </c>
      <c r="J520" s="40">
        <v>1282</v>
      </c>
      <c r="K520" s="40">
        <v>1275</v>
      </c>
      <c r="L520" s="40">
        <v>1268</v>
      </c>
      <c r="M520" s="40">
        <v>1261</v>
      </c>
      <c r="N520" s="40">
        <v>1267</v>
      </c>
      <c r="O520" s="40">
        <v>1273</v>
      </c>
    </row>
    <row r="521" spans="1:15" s="40" customFormat="1" ht="12.75">
      <c r="A521" s="36">
        <v>70320</v>
      </c>
      <c r="B521" s="36">
        <v>5860</v>
      </c>
      <c r="C521" s="40">
        <v>1321</v>
      </c>
      <c r="D521" s="40">
        <v>1316</v>
      </c>
      <c r="E521" s="40">
        <v>1311</v>
      </c>
      <c r="F521" s="40">
        <v>1305</v>
      </c>
      <c r="G521" s="40">
        <v>1300</v>
      </c>
      <c r="H521" s="40">
        <v>1294</v>
      </c>
      <c r="I521" s="40">
        <v>1289</v>
      </c>
      <c r="J521" s="40">
        <v>1283</v>
      </c>
      <c r="K521" s="40">
        <v>1276</v>
      </c>
      <c r="L521" s="40">
        <v>1269</v>
      </c>
      <c r="M521" s="40">
        <v>1262</v>
      </c>
      <c r="N521" s="40">
        <v>1268</v>
      </c>
      <c r="O521" s="40">
        <v>1274</v>
      </c>
    </row>
    <row r="522" spans="1:15" s="40" customFormat="1" ht="12.75">
      <c r="A522" s="36">
        <v>70440</v>
      </c>
      <c r="B522" s="36">
        <v>5870</v>
      </c>
      <c r="C522" s="40">
        <v>1322</v>
      </c>
      <c r="D522" s="40">
        <v>1317</v>
      </c>
      <c r="E522" s="40">
        <v>1312</v>
      </c>
      <c r="F522" s="40">
        <v>1306</v>
      </c>
      <c r="G522" s="40">
        <v>1301</v>
      </c>
      <c r="H522" s="40">
        <v>1295</v>
      </c>
      <c r="I522" s="40">
        <v>1290</v>
      </c>
      <c r="J522" s="40">
        <v>1283</v>
      </c>
      <c r="K522" s="40">
        <v>1277</v>
      </c>
      <c r="L522" s="40">
        <v>1270</v>
      </c>
      <c r="M522" s="40">
        <v>1262</v>
      </c>
      <c r="N522" s="40">
        <v>1269</v>
      </c>
      <c r="O522" s="40">
        <v>1274</v>
      </c>
    </row>
    <row r="523" spans="1:15" s="40" customFormat="1" ht="12.75">
      <c r="A523" s="36">
        <v>70560</v>
      </c>
      <c r="B523" s="36">
        <v>5880</v>
      </c>
      <c r="C523" s="40">
        <v>1323</v>
      </c>
      <c r="D523" s="40">
        <v>1318</v>
      </c>
      <c r="E523" s="40">
        <v>1313</v>
      </c>
      <c r="F523" s="40">
        <v>1307</v>
      </c>
      <c r="G523" s="40">
        <v>1302</v>
      </c>
      <c r="H523" s="40">
        <v>1296</v>
      </c>
      <c r="I523" s="40">
        <v>1291</v>
      </c>
      <c r="J523" s="40">
        <v>1284</v>
      </c>
      <c r="K523" s="40">
        <v>1278</v>
      </c>
      <c r="L523" s="40">
        <v>1270</v>
      </c>
      <c r="M523" s="40">
        <v>1263</v>
      </c>
      <c r="N523" s="40">
        <v>1269</v>
      </c>
      <c r="O523" s="40">
        <v>1275</v>
      </c>
    </row>
    <row r="524" spans="1:15" s="40" customFormat="1" ht="12.75">
      <c r="A524" s="36">
        <v>70680</v>
      </c>
      <c r="B524" s="36">
        <v>5890</v>
      </c>
      <c r="C524" s="40">
        <v>1324</v>
      </c>
      <c r="D524" s="40">
        <v>1319</v>
      </c>
      <c r="E524" s="40">
        <v>1314</v>
      </c>
      <c r="F524" s="40">
        <v>1308</v>
      </c>
      <c r="G524" s="40">
        <v>1303</v>
      </c>
      <c r="H524" s="40">
        <v>1297</v>
      </c>
      <c r="I524" s="40">
        <v>1291</v>
      </c>
      <c r="J524" s="40">
        <v>1285</v>
      </c>
      <c r="K524" s="40">
        <v>1278</v>
      </c>
      <c r="L524" s="40">
        <v>1271</v>
      </c>
      <c r="M524" s="40">
        <v>1264</v>
      </c>
      <c r="N524" s="40">
        <v>1270</v>
      </c>
      <c r="O524" s="40">
        <v>1276</v>
      </c>
    </row>
    <row r="525" spans="1:15" s="40" customFormat="1" ht="12.75">
      <c r="A525" s="36">
        <v>70800</v>
      </c>
      <c r="B525" s="36">
        <v>5900</v>
      </c>
      <c r="C525" s="40">
        <v>1325</v>
      </c>
      <c r="D525" s="40">
        <v>1320</v>
      </c>
      <c r="E525" s="40">
        <v>1314</v>
      </c>
      <c r="F525" s="40">
        <v>1309</v>
      </c>
      <c r="G525" s="40">
        <v>1304</v>
      </c>
      <c r="H525" s="40">
        <v>1298</v>
      </c>
      <c r="I525" s="40">
        <v>1292</v>
      </c>
      <c r="J525" s="40">
        <v>1286</v>
      </c>
      <c r="K525" s="40">
        <v>1279</v>
      </c>
      <c r="L525" s="40">
        <v>1272</v>
      </c>
      <c r="M525" s="40">
        <v>1265</v>
      </c>
      <c r="N525" s="40">
        <v>1271</v>
      </c>
      <c r="O525" s="40">
        <v>1277</v>
      </c>
    </row>
    <row r="526" spans="1:15" s="40" customFormat="1" ht="12.75">
      <c r="A526" s="36">
        <v>70920</v>
      </c>
      <c r="B526" s="36">
        <v>5910</v>
      </c>
      <c r="C526" s="40">
        <v>1326</v>
      </c>
      <c r="D526" s="40">
        <v>1321</v>
      </c>
      <c r="E526" s="40">
        <v>1315</v>
      </c>
      <c r="F526" s="40">
        <v>1310</v>
      </c>
      <c r="G526" s="40">
        <v>1305</v>
      </c>
      <c r="H526" s="40">
        <v>1299</v>
      </c>
      <c r="I526" s="40">
        <v>1293</v>
      </c>
      <c r="J526" s="40">
        <v>1287</v>
      </c>
      <c r="K526" s="40">
        <v>1280</v>
      </c>
      <c r="L526" s="40">
        <v>1273</v>
      </c>
      <c r="M526" s="40">
        <v>1265</v>
      </c>
      <c r="N526" s="40">
        <v>1271</v>
      </c>
      <c r="O526" s="40">
        <v>1277</v>
      </c>
    </row>
    <row r="527" spans="1:15" s="40" customFormat="1" ht="12.75">
      <c r="A527" s="36">
        <v>71040</v>
      </c>
      <c r="B527" s="36">
        <v>5920</v>
      </c>
      <c r="C527" s="40">
        <v>1327</v>
      </c>
      <c r="D527" s="40">
        <v>1321</v>
      </c>
      <c r="E527" s="40">
        <v>1316</v>
      </c>
      <c r="F527" s="40">
        <v>1311</v>
      </c>
      <c r="G527" s="40">
        <v>1305</v>
      </c>
      <c r="H527" s="40">
        <v>1300</v>
      </c>
      <c r="I527" s="40">
        <v>1294</v>
      </c>
      <c r="J527" s="40">
        <v>1288</v>
      </c>
      <c r="K527" s="40">
        <v>1281</v>
      </c>
      <c r="L527" s="40">
        <v>1274</v>
      </c>
      <c r="M527" s="40">
        <v>1266</v>
      </c>
      <c r="N527" s="40">
        <v>1272</v>
      </c>
      <c r="O527" s="40">
        <v>1278</v>
      </c>
    </row>
    <row r="528" spans="1:15" s="40" customFormat="1" ht="12.75">
      <c r="A528" s="36">
        <v>71160</v>
      </c>
      <c r="B528" s="36">
        <v>5930</v>
      </c>
      <c r="C528" s="40">
        <v>1328</v>
      </c>
      <c r="D528" s="40">
        <v>1322</v>
      </c>
      <c r="E528" s="40">
        <v>1317</v>
      </c>
      <c r="F528" s="40">
        <v>1312</v>
      </c>
      <c r="G528" s="40">
        <v>1306</v>
      </c>
      <c r="H528" s="40">
        <v>1301</v>
      </c>
      <c r="I528" s="40">
        <v>1295</v>
      </c>
      <c r="J528" s="40">
        <v>1288</v>
      </c>
      <c r="K528" s="40">
        <v>1282</v>
      </c>
      <c r="L528" s="40">
        <v>1274</v>
      </c>
      <c r="M528" s="40">
        <v>1267</v>
      </c>
      <c r="N528" s="40">
        <v>1273</v>
      </c>
      <c r="O528" s="40">
        <v>1279</v>
      </c>
    </row>
    <row r="529" spans="1:15" s="40" customFormat="1" ht="12.75">
      <c r="A529" s="36">
        <v>71280</v>
      </c>
      <c r="B529" s="36">
        <v>5940</v>
      </c>
      <c r="C529" s="40">
        <v>1328</v>
      </c>
      <c r="D529" s="40">
        <v>1323</v>
      </c>
      <c r="E529" s="40">
        <v>1318</v>
      </c>
      <c r="F529" s="40">
        <v>1313</v>
      </c>
      <c r="G529" s="40">
        <v>1307</v>
      </c>
      <c r="H529" s="40">
        <v>1301</v>
      </c>
      <c r="I529" s="40">
        <v>1296</v>
      </c>
      <c r="J529" s="40">
        <v>1289</v>
      </c>
      <c r="K529" s="40">
        <v>1282</v>
      </c>
      <c r="L529" s="40">
        <v>1275</v>
      </c>
      <c r="M529" s="40">
        <v>1268</v>
      </c>
      <c r="N529" s="40">
        <v>1273</v>
      </c>
      <c r="O529" s="40">
        <v>1279</v>
      </c>
    </row>
    <row r="530" spans="1:15" s="40" customFormat="1" ht="12.75">
      <c r="A530" s="36">
        <v>71400</v>
      </c>
      <c r="B530" s="36">
        <v>5950</v>
      </c>
      <c r="C530" s="40">
        <v>1329</v>
      </c>
      <c r="D530" s="40">
        <v>1324</v>
      </c>
      <c r="E530" s="40">
        <v>1319</v>
      </c>
      <c r="F530" s="40">
        <v>1313</v>
      </c>
      <c r="G530" s="40">
        <v>1308</v>
      </c>
      <c r="H530" s="40">
        <v>1302</v>
      </c>
      <c r="I530" s="40">
        <v>1297</v>
      </c>
      <c r="J530" s="40">
        <v>1290</v>
      </c>
      <c r="K530" s="40">
        <v>1283</v>
      </c>
      <c r="L530" s="40">
        <v>1276</v>
      </c>
      <c r="M530" s="40">
        <v>1268</v>
      </c>
      <c r="N530" s="40">
        <v>1274</v>
      </c>
      <c r="O530" s="40">
        <v>1280</v>
      </c>
    </row>
    <row r="531" spans="1:15" s="40" customFormat="1" ht="12.75">
      <c r="A531" s="36">
        <v>71520</v>
      </c>
      <c r="B531" s="36">
        <v>5960</v>
      </c>
      <c r="C531" s="40">
        <v>1330</v>
      </c>
      <c r="D531" s="40">
        <v>1325</v>
      </c>
      <c r="E531" s="40">
        <v>1320</v>
      </c>
      <c r="F531" s="40">
        <v>1314</v>
      </c>
      <c r="G531" s="40">
        <v>1309</v>
      </c>
      <c r="H531" s="40">
        <v>1303</v>
      </c>
      <c r="I531" s="40">
        <v>1297</v>
      </c>
      <c r="J531" s="40">
        <v>1291</v>
      </c>
      <c r="K531" s="40">
        <v>1284</v>
      </c>
      <c r="L531" s="40">
        <v>1277</v>
      </c>
      <c r="M531" s="40">
        <v>1269</v>
      </c>
      <c r="N531" s="40">
        <v>1275</v>
      </c>
      <c r="O531" s="40">
        <v>1281</v>
      </c>
    </row>
    <row r="532" spans="1:15" s="40" customFormat="1" ht="12.75">
      <c r="A532" s="36">
        <v>71640</v>
      </c>
      <c r="B532" s="36">
        <v>5970</v>
      </c>
      <c r="C532" s="40">
        <v>1331</v>
      </c>
      <c r="D532" s="40">
        <v>1326</v>
      </c>
      <c r="E532" s="40">
        <v>1321</v>
      </c>
      <c r="F532" s="40">
        <v>1315</v>
      </c>
      <c r="G532" s="40">
        <v>1310</v>
      </c>
      <c r="H532" s="40">
        <v>1304</v>
      </c>
      <c r="I532" s="40">
        <v>1298</v>
      </c>
      <c r="J532" s="40">
        <v>1292</v>
      </c>
      <c r="K532" s="40">
        <v>1285</v>
      </c>
      <c r="L532" s="40">
        <v>1277</v>
      </c>
      <c r="M532" s="40">
        <v>1270</v>
      </c>
      <c r="N532" s="40">
        <v>1276</v>
      </c>
      <c r="O532" s="40">
        <v>1281</v>
      </c>
    </row>
    <row r="533" spans="1:15" s="40" customFormat="1" ht="12.75">
      <c r="A533" s="36">
        <v>71760</v>
      </c>
      <c r="B533" s="36">
        <v>5980</v>
      </c>
      <c r="C533" s="40">
        <v>1332</v>
      </c>
      <c r="D533" s="40">
        <v>1327</v>
      </c>
      <c r="E533" s="40">
        <v>1322</v>
      </c>
      <c r="F533" s="40">
        <v>1316</v>
      </c>
      <c r="G533" s="40">
        <v>1310</v>
      </c>
      <c r="H533" s="40">
        <v>1305</v>
      </c>
      <c r="I533" s="40">
        <v>1299</v>
      </c>
      <c r="J533" s="40">
        <v>1292</v>
      </c>
      <c r="K533" s="40">
        <v>1286</v>
      </c>
      <c r="L533" s="40">
        <v>1278</v>
      </c>
      <c r="M533" s="40">
        <v>1270</v>
      </c>
      <c r="N533" s="40">
        <v>1276</v>
      </c>
      <c r="O533" s="40">
        <v>1282</v>
      </c>
    </row>
    <row r="534" spans="1:15" s="40" customFormat="1" ht="12.75">
      <c r="A534" s="36">
        <v>71880</v>
      </c>
      <c r="B534" s="36">
        <v>5990</v>
      </c>
      <c r="C534" s="40">
        <v>1333</v>
      </c>
      <c r="D534" s="40">
        <v>1328</v>
      </c>
      <c r="E534" s="40">
        <v>1322</v>
      </c>
      <c r="F534" s="40">
        <v>1317</v>
      </c>
      <c r="G534" s="40">
        <v>1311</v>
      </c>
      <c r="H534" s="40">
        <v>1306</v>
      </c>
      <c r="I534" s="40">
        <v>1300</v>
      </c>
      <c r="J534" s="40">
        <v>1293</v>
      </c>
      <c r="K534" s="40">
        <v>1286</v>
      </c>
      <c r="L534" s="40">
        <v>1279</v>
      </c>
      <c r="M534" s="40">
        <v>1271</v>
      </c>
      <c r="N534" s="40">
        <v>1277</v>
      </c>
      <c r="O534" s="40">
        <v>1283</v>
      </c>
    </row>
    <row r="535" spans="1:15" s="40" customFormat="1" ht="12.75">
      <c r="A535" s="36">
        <v>72000</v>
      </c>
      <c r="B535" s="36">
        <v>6000</v>
      </c>
      <c r="C535" s="40">
        <v>1334</v>
      </c>
      <c r="D535" s="40">
        <v>1329</v>
      </c>
      <c r="E535" s="40">
        <v>1323</v>
      </c>
      <c r="F535" s="40">
        <v>1318</v>
      </c>
      <c r="G535" s="40">
        <v>1312</v>
      </c>
      <c r="H535" s="40">
        <v>1307</v>
      </c>
      <c r="I535" s="40">
        <v>1301</v>
      </c>
      <c r="J535" s="40">
        <v>1294</v>
      </c>
      <c r="K535" s="40">
        <v>1287</v>
      </c>
      <c r="L535" s="40">
        <v>1279</v>
      </c>
      <c r="M535" s="40">
        <v>1272</v>
      </c>
      <c r="N535" s="40">
        <v>1278</v>
      </c>
      <c r="O535" s="40">
        <v>1283</v>
      </c>
    </row>
    <row r="536" spans="1:15" s="40" customFormat="1" ht="12.75">
      <c r="A536" s="36">
        <v>72120</v>
      </c>
      <c r="B536" s="36">
        <v>6010</v>
      </c>
      <c r="C536" s="40">
        <v>1335</v>
      </c>
      <c r="D536" s="40">
        <v>1329</v>
      </c>
      <c r="E536" s="40">
        <v>1324</v>
      </c>
      <c r="F536" s="40">
        <v>1319</v>
      </c>
      <c r="G536" s="40">
        <v>1313</v>
      </c>
      <c r="H536" s="40">
        <v>1307</v>
      </c>
      <c r="I536" s="40">
        <v>1302</v>
      </c>
      <c r="J536" s="40">
        <v>1295</v>
      </c>
      <c r="K536" s="40">
        <v>1288</v>
      </c>
      <c r="L536" s="40">
        <v>1280</v>
      </c>
      <c r="M536" s="40">
        <v>1272</v>
      </c>
      <c r="N536" s="40">
        <v>1278</v>
      </c>
      <c r="O536" s="40">
        <v>1284</v>
      </c>
    </row>
    <row r="537" spans="1:15" s="40" customFormat="1" ht="12.75">
      <c r="A537" s="36">
        <v>72240</v>
      </c>
      <c r="B537" s="36">
        <v>6020</v>
      </c>
      <c r="C537" s="40">
        <v>1336</v>
      </c>
      <c r="D537" s="40">
        <v>1330</v>
      </c>
      <c r="E537" s="40">
        <v>1325</v>
      </c>
      <c r="F537" s="40">
        <v>1319</v>
      </c>
      <c r="G537" s="40">
        <v>1314</v>
      </c>
      <c r="H537" s="40">
        <v>1308</v>
      </c>
      <c r="I537" s="40">
        <v>1302</v>
      </c>
      <c r="J537" s="40">
        <v>1296</v>
      </c>
      <c r="K537" s="40">
        <v>1289</v>
      </c>
      <c r="L537" s="40">
        <v>1281</v>
      </c>
      <c r="M537" s="40">
        <v>1273</v>
      </c>
      <c r="N537" s="40">
        <v>1279</v>
      </c>
      <c r="O537" s="40">
        <v>1285</v>
      </c>
    </row>
    <row r="538" spans="1:15" s="40" customFormat="1" ht="12.75">
      <c r="A538" s="36">
        <v>72360</v>
      </c>
      <c r="B538" s="36">
        <v>6030</v>
      </c>
      <c r="C538" s="40">
        <v>1336</v>
      </c>
      <c r="D538" s="40">
        <v>1331</v>
      </c>
      <c r="E538" s="40">
        <v>1326</v>
      </c>
      <c r="F538" s="40">
        <v>1320</v>
      </c>
      <c r="G538" s="40">
        <v>1315</v>
      </c>
      <c r="H538" s="40">
        <v>1309</v>
      </c>
      <c r="I538" s="40">
        <v>1303</v>
      </c>
      <c r="J538" s="40">
        <v>1296</v>
      </c>
      <c r="K538" s="40">
        <v>1289</v>
      </c>
      <c r="L538" s="40">
        <v>1282</v>
      </c>
      <c r="M538" s="40">
        <v>1274</v>
      </c>
      <c r="N538" s="40">
        <v>1280</v>
      </c>
      <c r="O538" s="40">
        <v>1285</v>
      </c>
    </row>
    <row r="539" spans="1:15" s="40" customFormat="1" ht="12.75">
      <c r="A539" s="36">
        <v>72480</v>
      </c>
      <c r="B539" s="36">
        <v>6040</v>
      </c>
      <c r="C539" s="40">
        <v>1337</v>
      </c>
      <c r="D539" s="40">
        <v>1332</v>
      </c>
      <c r="E539" s="40">
        <v>1327</v>
      </c>
      <c r="F539" s="40">
        <v>1321</v>
      </c>
      <c r="G539" s="40">
        <v>1316</v>
      </c>
      <c r="H539" s="40">
        <v>1310</v>
      </c>
      <c r="I539" s="40">
        <v>1304</v>
      </c>
      <c r="J539" s="40">
        <v>1297</v>
      </c>
      <c r="K539" s="40">
        <v>1290</v>
      </c>
      <c r="L539" s="40">
        <v>1282</v>
      </c>
      <c r="M539" s="40">
        <v>1275</v>
      </c>
      <c r="N539" s="40">
        <v>1280</v>
      </c>
      <c r="O539" s="40">
        <v>1286</v>
      </c>
    </row>
    <row r="540" spans="1:15" s="40" customFormat="1" ht="12.75">
      <c r="A540" s="36">
        <v>72600</v>
      </c>
      <c r="B540" s="36">
        <v>6050</v>
      </c>
      <c r="C540" s="40">
        <v>1338</v>
      </c>
      <c r="D540" s="40">
        <v>1333</v>
      </c>
      <c r="E540" s="40">
        <v>1328</v>
      </c>
      <c r="F540" s="40">
        <v>1322</v>
      </c>
      <c r="G540" s="40">
        <v>1317</v>
      </c>
      <c r="H540" s="40">
        <v>1311</v>
      </c>
      <c r="I540" s="40">
        <v>1305</v>
      </c>
      <c r="J540" s="40">
        <v>1298</v>
      </c>
      <c r="K540" s="40">
        <v>1291</v>
      </c>
      <c r="L540" s="40">
        <v>1283</v>
      </c>
      <c r="M540" s="40">
        <v>1275</v>
      </c>
      <c r="N540" s="40">
        <v>1281</v>
      </c>
      <c r="O540" s="40">
        <v>1286</v>
      </c>
    </row>
    <row r="541" spans="1:15" s="40" customFormat="1" ht="12.75">
      <c r="A541" s="36">
        <v>72720</v>
      </c>
      <c r="B541" s="36">
        <v>6060</v>
      </c>
      <c r="C541" s="40">
        <v>1339</v>
      </c>
      <c r="D541" s="40">
        <v>1334</v>
      </c>
      <c r="E541" s="40">
        <v>1328</v>
      </c>
      <c r="F541" s="40">
        <v>1323</v>
      </c>
      <c r="G541" s="40">
        <v>1317</v>
      </c>
      <c r="H541" s="40">
        <v>1312</v>
      </c>
      <c r="I541" s="40">
        <v>1306</v>
      </c>
      <c r="J541" s="40">
        <v>1299</v>
      </c>
      <c r="K541" s="40">
        <v>1292</v>
      </c>
      <c r="L541" s="40">
        <v>1284</v>
      </c>
      <c r="M541" s="40">
        <v>1276</v>
      </c>
      <c r="N541" s="40">
        <v>1282</v>
      </c>
      <c r="O541" s="40">
        <v>1287</v>
      </c>
    </row>
    <row r="542" spans="1:15" s="40" customFormat="1" ht="12.75">
      <c r="A542" s="36">
        <v>72840</v>
      </c>
      <c r="B542" s="36">
        <v>6070</v>
      </c>
      <c r="C542" s="40">
        <v>1340</v>
      </c>
      <c r="D542" s="40">
        <v>1335</v>
      </c>
      <c r="E542" s="40">
        <v>1329</v>
      </c>
      <c r="F542" s="40">
        <v>1324</v>
      </c>
      <c r="G542" s="40">
        <v>1318</v>
      </c>
      <c r="H542" s="40">
        <v>1312</v>
      </c>
      <c r="I542" s="40">
        <v>1307</v>
      </c>
      <c r="J542" s="40">
        <v>1300</v>
      </c>
      <c r="K542" s="40">
        <v>1292</v>
      </c>
      <c r="L542" s="40">
        <v>1285</v>
      </c>
      <c r="M542" s="40">
        <v>1277</v>
      </c>
      <c r="N542" s="40">
        <v>1282</v>
      </c>
      <c r="O542" s="40">
        <v>1288</v>
      </c>
    </row>
    <row r="543" spans="1:15" s="40" customFormat="1" ht="12.75">
      <c r="A543" s="36">
        <v>72960</v>
      </c>
      <c r="B543" s="36">
        <v>6080</v>
      </c>
      <c r="C543" s="40">
        <v>1341</v>
      </c>
      <c r="D543" s="40">
        <v>1336</v>
      </c>
      <c r="E543" s="40">
        <v>1330</v>
      </c>
      <c r="F543" s="40">
        <v>1325</v>
      </c>
      <c r="G543" s="40">
        <v>1319</v>
      </c>
      <c r="H543" s="40">
        <v>1313</v>
      </c>
      <c r="I543" s="40">
        <v>1307</v>
      </c>
      <c r="J543" s="40">
        <v>1300</v>
      </c>
      <c r="K543" s="40">
        <v>1293</v>
      </c>
      <c r="L543" s="40">
        <v>1285</v>
      </c>
      <c r="M543" s="40">
        <v>1277</v>
      </c>
      <c r="N543" s="40">
        <v>1283</v>
      </c>
      <c r="O543" s="40">
        <v>1288</v>
      </c>
    </row>
    <row r="544" spans="1:15" s="40" customFormat="1" ht="12.75">
      <c r="A544" s="36">
        <v>73080</v>
      </c>
      <c r="B544" s="36">
        <v>6090</v>
      </c>
      <c r="C544" s="40">
        <v>1342</v>
      </c>
      <c r="D544" s="40">
        <v>1336</v>
      </c>
      <c r="E544" s="40">
        <v>1331</v>
      </c>
      <c r="F544" s="40">
        <v>1325</v>
      </c>
      <c r="G544" s="40">
        <v>1320</v>
      </c>
      <c r="H544" s="40">
        <v>1314</v>
      </c>
      <c r="I544" s="40">
        <v>1308</v>
      </c>
      <c r="J544" s="40">
        <v>1301</v>
      </c>
      <c r="K544" s="40">
        <v>1294</v>
      </c>
      <c r="L544" s="40">
        <v>1286</v>
      </c>
      <c r="M544" s="40">
        <v>1278</v>
      </c>
      <c r="N544" s="40">
        <v>1284</v>
      </c>
      <c r="O544" s="40">
        <v>1289</v>
      </c>
    </row>
    <row r="545" spans="1:15" s="40" customFormat="1" ht="12.75">
      <c r="A545" s="36">
        <v>73200</v>
      </c>
      <c r="B545" s="36">
        <v>6100</v>
      </c>
      <c r="C545" s="40">
        <v>1343</v>
      </c>
      <c r="D545" s="40">
        <v>1337</v>
      </c>
      <c r="E545" s="40">
        <v>1332</v>
      </c>
      <c r="F545" s="40">
        <v>1326</v>
      </c>
      <c r="G545" s="40">
        <v>1321</v>
      </c>
      <c r="H545" s="40">
        <v>1315</v>
      </c>
      <c r="I545" s="40">
        <v>1309</v>
      </c>
      <c r="J545" s="40">
        <v>1302</v>
      </c>
      <c r="K545" s="40">
        <v>1295</v>
      </c>
      <c r="L545" s="40">
        <v>1287</v>
      </c>
      <c r="M545" s="40">
        <v>1279</v>
      </c>
      <c r="N545" s="40">
        <v>1284</v>
      </c>
      <c r="O545" s="40">
        <v>1290</v>
      </c>
    </row>
    <row r="546" spans="1:15" s="40" customFormat="1" ht="12.75">
      <c r="A546" s="36">
        <v>73320</v>
      </c>
      <c r="B546" s="36">
        <v>6110</v>
      </c>
      <c r="C546" s="40">
        <v>1344</v>
      </c>
      <c r="D546" s="40">
        <v>1338</v>
      </c>
      <c r="E546" s="40">
        <v>1333</v>
      </c>
      <c r="F546" s="40">
        <v>1327</v>
      </c>
      <c r="G546" s="40">
        <v>1321</v>
      </c>
      <c r="H546" s="40">
        <v>1316</v>
      </c>
      <c r="I546" s="40">
        <v>1310</v>
      </c>
      <c r="J546" s="40">
        <v>1303</v>
      </c>
      <c r="K546" s="40">
        <v>1295</v>
      </c>
      <c r="L546" s="40">
        <v>1288</v>
      </c>
      <c r="M546" s="40">
        <v>1279</v>
      </c>
      <c r="N546" s="40">
        <v>1285</v>
      </c>
      <c r="O546" s="40">
        <v>1290</v>
      </c>
    </row>
    <row r="547" spans="1:15" s="40" customFormat="1" ht="12.75">
      <c r="A547" s="36">
        <v>73440</v>
      </c>
      <c r="B547" s="36">
        <v>6120</v>
      </c>
      <c r="C547" s="40">
        <v>1344</v>
      </c>
      <c r="D547" s="40">
        <v>1339</v>
      </c>
      <c r="E547" s="40">
        <v>1334</v>
      </c>
      <c r="F547" s="40">
        <v>1328</v>
      </c>
      <c r="G547" s="40">
        <v>1322</v>
      </c>
      <c r="H547" s="40">
        <v>1317</v>
      </c>
      <c r="I547" s="40">
        <v>1311</v>
      </c>
      <c r="J547" s="40">
        <v>1303</v>
      </c>
      <c r="K547" s="40">
        <v>1296</v>
      </c>
      <c r="L547" s="40">
        <v>1288</v>
      </c>
      <c r="M547" s="40">
        <v>1280</v>
      </c>
      <c r="N547" s="40">
        <v>1286</v>
      </c>
      <c r="O547" s="40">
        <v>1291</v>
      </c>
    </row>
    <row r="548" spans="1:15" s="40" customFormat="1" ht="12.75">
      <c r="A548" s="36">
        <v>73560</v>
      </c>
      <c r="B548" s="36">
        <v>6130</v>
      </c>
      <c r="C548" s="40">
        <v>1345</v>
      </c>
      <c r="D548" s="40">
        <v>1340</v>
      </c>
      <c r="E548" s="40">
        <v>1334</v>
      </c>
      <c r="F548" s="40">
        <v>1329</v>
      </c>
      <c r="G548" s="40">
        <v>1323</v>
      </c>
      <c r="H548" s="40">
        <v>1317</v>
      </c>
      <c r="I548" s="40">
        <v>1312</v>
      </c>
      <c r="J548" s="40">
        <v>1304</v>
      </c>
      <c r="K548" s="40">
        <v>1297</v>
      </c>
      <c r="L548" s="40">
        <v>1289</v>
      </c>
      <c r="M548" s="40">
        <v>1281</v>
      </c>
      <c r="N548" s="40">
        <v>1286</v>
      </c>
      <c r="O548" s="40">
        <v>1292</v>
      </c>
    </row>
    <row r="549" spans="1:15" s="40" customFormat="1" ht="12.75">
      <c r="A549" s="36">
        <v>73680</v>
      </c>
      <c r="B549" s="36">
        <v>6140</v>
      </c>
      <c r="C549" s="40">
        <v>1346</v>
      </c>
      <c r="D549" s="40">
        <v>1341</v>
      </c>
      <c r="E549" s="40">
        <v>1335</v>
      </c>
      <c r="F549" s="40">
        <v>1330</v>
      </c>
      <c r="G549" s="40">
        <v>1324</v>
      </c>
      <c r="H549" s="40">
        <v>1318</v>
      </c>
      <c r="I549" s="40">
        <v>1312</v>
      </c>
      <c r="J549" s="40">
        <v>1305</v>
      </c>
      <c r="K549" s="40">
        <v>1298</v>
      </c>
      <c r="L549" s="40">
        <v>1290</v>
      </c>
      <c r="M549" s="40">
        <v>1282</v>
      </c>
      <c r="N549" s="40">
        <v>1287</v>
      </c>
      <c r="O549" s="40">
        <v>1292</v>
      </c>
    </row>
    <row r="550" spans="1:15" s="40" customFormat="1" ht="12.75">
      <c r="A550" s="36">
        <v>73800</v>
      </c>
      <c r="B550" s="36">
        <v>6150</v>
      </c>
      <c r="C550" s="40">
        <v>1347</v>
      </c>
      <c r="D550" s="40">
        <v>1342</v>
      </c>
      <c r="E550" s="40">
        <v>1336</v>
      </c>
      <c r="F550" s="40">
        <v>1331</v>
      </c>
      <c r="G550" s="40">
        <v>1325</v>
      </c>
      <c r="H550" s="40">
        <v>1319</v>
      </c>
      <c r="I550" s="40">
        <v>1313</v>
      </c>
      <c r="J550" s="40">
        <v>1306</v>
      </c>
      <c r="K550" s="40">
        <v>1298</v>
      </c>
      <c r="L550" s="40">
        <v>1290</v>
      </c>
      <c r="M550" s="40">
        <v>1282</v>
      </c>
      <c r="N550" s="40">
        <v>1288</v>
      </c>
      <c r="O550" s="40">
        <v>1293</v>
      </c>
    </row>
    <row r="551" spans="1:15" s="40" customFormat="1" ht="12.75">
      <c r="A551" s="36">
        <v>73920</v>
      </c>
      <c r="B551" s="36">
        <v>6160</v>
      </c>
      <c r="C551" s="40">
        <v>1348</v>
      </c>
      <c r="D551" s="40">
        <v>1343</v>
      </c>
      <c r="E551" s="40">
        <v>1337</v>
      </c>
      <c r="F551" s="40">
        <v>1331</v>
      </c>
      <c r="G551" s="40">
        <v>1326</v>
      </c>
      <c r="H551" s="40">
        <v>1320</v>
      </c>
      <c r="I551" s="40">
        <v>1314</v>
      </c>
      <c r="J551" s="40">
        <v>1307</v>
      </c>
      <c r="K551" s="40">
        <v>1299</v>
      </c>
      <c r="L551" s="40">
        <v>1291</v>
      </c>
      <c r="M551" s="40">
        <v>1283</v>
      </c>
      <c r="N551" s="40">
        <v>1288</v>
      </c>
      <c r="O551" s="40">
        <v>1294</v>
      </c>
    </row>
    <row r="552" spans="1:15" s="40" customFormat="1" ht="12.75">
      <c r="A552" s="36">
        <v>74040</v>
      </c>
      <c r="B552" s="36">
        <v>6170</v>
      </c>
      <c r="C552" s="40">
        <v>1349</v>
      </c>
      <c r="D552" s="40">
        <v>1343</v>
      </c>
      <c r="E552" s="40">
        <v>1338</v>
      </c>
      <c r="F552" s="40">
        <v>1332</v>
      </c>
      <c r="G552" s="40">
        <v>1327</v>
      </c>
      <c r="H552" s="40">
        <v>1321</v>
      </c>
      <c r="I552" s="40">
        <v>1315</v>
      </c>
      <c r="J552" s="40">
        <v>1307</v>
      </c>
      <c r="K552" s="40">
        <v>1300</v>
      </c>
      <c r="L552" s="40">
        <v>1292</v>
      </c>
      <c r="M552" s="40">
        <v>1284</v>
      </c>
      <c r="N552" s="40">
        <v>1289</v>
      </c>
      <c r="O552" s="40">
        <v>1294</v>
      </c>
    </row>
    <row r="553" spans="1:15" s="40" customFormat="1" ht="12.75">
      <c r="A553" s="36">
        <v>74160</v>
      </c>
      <c r="B553" s="36">
        <v>6180</v>
      </c>
      <c r="C553" s="40">
        <v>1350</v>
      </c>
      <c r="D553" s="40">
        <v>1344</v>
      </c>
      <c r="E553" s="40">
        <v>1339</v>
      </c>
      <c r="F553" s="40">
        <v>1333</v>
      </c>
      <c r="G553" s="40">
        <v>1327</v>
      </c>
      <c r="H553" s="40">
        <v>1322</v>
      </c>
      <c r="I553" s="40">
        <v>1316</v>
      </c>
      <c r="J553" s="40">
        <v>1308</v>
      </c>
      <c r="K553" s="40">
        <v>1301</v>
      </c>
      <c r="L553" s="40">
        <v>1293</v>
      </c>
      <c r="M553" s="40">
        <v>1284</v>
      </c>
      <c r="N553" s="40">
        <v>1290</v>
      </c>
      <c r="O553" s="40">
        <v>1295</v>
      </c>
    </row>
    <row r="554" spans="1:15" s="40" customFormat="1" ht="12.75">
      <c r="A554" s="36">
        <v>74280</v>
      </c>
      <c r="B554" s="36">
        <v>6190</v>
      </c>
      <c r="C554" s="40">
        <v>1351</v>
      </c>
      <c r="D554" s="40">
        <v>1345</v>
      </c>
      <c r="E554" s="40">
        <v>1340</v>
      </c>
      <c r="F554" s="40">
        <v>1334</v>
      </c>
      <c r="G554" s="40">
        <v>1328</v>
      </c>
      <c r="H554" s="40">
        <v>1322</v>
      </c>
      <c r="I554" s="40">
        <v>1316</v>
      </c>
      <c r="J554" s="40">
        <v>1309</v>
      </c>
      <c r="K554" s="40">
        <v>1301</v>
      </c>
      <c r="L554" s="40">
        <v>1293</v>
      </c>
      <c r="M554" s="40">
        <v>1285</v>
      </c>
      <c r="N554" s="40">
        <v>1290</v>
      </c>
      <c r="O554" s="40">
        <v>1295</v>
      </c>
    </row>
    <row r="555" spans="1:15" s="40" customFormat="1" ht="12.75">
      <c r="A555" s="36">
        <v>74400</v>
      </c>
      <c r="B555" s="36">
        <v>6200</v>
      </c>
      <c r="C555" s="40">
        <v>1352</v>
      </c>
      <c r="D555" s="40">
        <v>1346</v>
      </c>
      <c r="E555" s="40">
        <v>1341</v>
      </c>
      <c r="F555" s="40">
        <v>1335</v>
      </c>
      <c r="G555" s="40">
        <v>1329</v>
      </c>
      <c r="H555" s="40">
        <v>1323</v>
      </c>
      <c r="I555" s="40">
        <v>1317</v>
      </c>
      <c r="J555" s="40">
        <v>1310</v>
      </c>
      <c r="K555" s="40">
        <v>1302</v>
      </c>
      <c r="L555" s="40">
        <v>1294</v>
      </c>
      <c r="M555" s="40">
        <v>1286</v>
      </c>
      <c r="N555" s="40">
        <v>1291</v>
      </c>
      <c r="O555" s="40">
        <v>1296</v>
      </c>
    </row>
    <row r="556" spans="1:15" s="40" customFormat="1" ht="12.75">
      <c r="A556" s="36">
        <v>74520</v>
      </c>
      <c r="B556" s="36">
        <v>6210</v>
      </c>
      <c r="C556" s="40">
        <v>1352</v>
      </c>
      <c r="D556" s="40">
        <v>1347</v>
      </c>
      <c r="E556" s="40">
        <v>1341</v>
      </c>
      <c r="F556" s="40">
        <v>1336</v>
      </c>
      <c r="G556" s="40">
        <v>1330</v>
      </c>
      <c r="H556" s="40">
        <v>1324</v>
      </c>
      <c r="I556" s="40">
        <v>1318</v>
      </c>
      <c r="J556" s="40">
        <v>1311</v>
      </c>
      <c r="K556" s="40">
        <v>1303</v>
      </c>
      <c r="L556" s="40">
        <v>1295</v>
      </c>
      <c r="M556" s="40">
        <v>1286</v>
      </c>
      <c r="N556" s="40">
        <v>1292</v>
      </c>
      <c r="O556" s="40">
        <v>1297</v>
      </c>
    </row>
    <row r="557" spans="1:15" s="40" customFormat="1" ht="12.75">
      <c r="A557" s="36">
        <v>74640</v>
      </c>
      <c r="B557" s="36">
        <v>6220</v>
      </c>
      <c r="C557" s="40">
        <v>1353</v>
      </c>
      <c r="D557" s="40">
        <v>1348</v>
      </c>
      <c r="E557" s="40">
        <v>1342</v>
      </c>
      <c r="F557" s="40">
        <v>1336</v>
      </c>
      <c r="G557" s="40">
        <v>1331</v>
      </c>
      <c r="H557" s="40">
        <v>1325</v>
      </c>
      <c r="I557" s="40">
        <v>1319</v>
      </c>
      <c r="J557" s="40">
        <v>1311</v>
      </c>
      <c r="K557" s="40">
        <v>1304</v>
      </c>
      <c r="L557" s="40">
        <v>1295</v>
      </c>
      <c r="M557" s="40">
        <v>1287</v>
      </c>
      <c r="N557" s="40">
        <v>1292</v>
      </c>
      <c r="O557" s="40">
        <v>1297</v>
      </c>
    </row>
    <row r="558" spans="1:15" s="40" customFormat="1" ht="12.75">
      <c r="A558" s="36">
        <v>74760</v>
      </c>
      <c r="B558" s="36">
        <v>6230</v>
      </c>
      <c r="C558" s="40">
        <v>1354</v>
      </c>
      <c r="D558" s="40">
        <v>1349</v>
      </c>
      <c r="E558" s="40">
        <v>1343</v>
      </c>
      <c r="F558" s="40">
        <v>1337</v>
      </c>
      <c r="G558" s="40">
        <v>1332</v>
      </c>
      <c r="H558" s="40">
        <v>1326</v>
      </c>
      <c r="I558" s="40">
        <v>1320</v>
      </c>
      <c r="J558" s="40">
        <v>1312</v>
      </c>
      <c r="K558" s="40">
        <v>1305</v>
      </c>
      <c r="L558" s="40">
        <v>1296</v>
      </c>
      <c r="M558" s="40">
        <v>1288</v>
      </c>
      <c r="N558" s="40">
        <v>1293</v>
      </c>
      <c r="O558" s="40">
        <v>1298</v>
      </c>
    </row>
    <row r="559" spans="1:15" s="40" customFormat="1" ht="12.75">
      <c r="A559" s="36">
        <v>74880</v>
      </c>
      <c r="B559" s="36">
        <v>6240</v>
      </c>
      <c r="C559" s="40">
        <v>1355</v>
      </c>
      <c r="D559" s="40">
        <v>1350</v>
      </c>
      <c r="E559" s="40">
        <v>1344</v>
      </c>
      <c r="F559" s="40">
        <v>1338</v>
      </c>
      <c r="G559" s="40">
        <v>1332</v>
      </c>
      <c r="H559" s="40">
        <v>1327</v>
      </c>
      <c r="I559" s="40">
        <v>1321</v>
      </c>
      <c r="J559" s="40">
        <v>1313</v>
      </c>
      <c r="K559" s="40">
        <v>1305</v>
      </c>
      <c r="L559" s="40">
        <v>1297</v>
      </c>
      <c r="M559" s="40">
        <v>1289</v>
      </c>
      <c r="N559" s="40">
        <v>1294</v>
      </c>
      <c r="O559" s="40">
        <v>1299</v>
      </c>
    </row>
    <row r="560" spans="1:15" s="40" customFormat="1" ht="12.75">
      <c r="A560" s="36">
        <v>75000</v>
      </c>
      <c r="B560" s="36">
        <v>6250</v>
      </c>
      <c r="C560" s="40">
        <v>1356</v>
      </c>
      <c r="D560" s="40">
        <v>1351</v>
      </c>
      <c r="E560" s="40">
        <v>1345</v>
      </c>
      <c r="F560" s="40">
        <v>1339</v>
      </c>
      <c r="G560" s="40">
        <v>1333</v>
      </c>
      <c r="H560" s="40">
        <v>1327</v>
      </c>
      <c r="I560" s="40">
        <v>1321</v>
      </c>
      <c r="J560" s="40">
        <v>1314</v>
      </c>
      <c r="K560" s="40">
        <v>1306</v>
      </c>
      <c r="L560" s="40">
        <v>1298</v>
      </c>
      <c r="M560" s="40">
        <v>1289</v>
      </c>
      <c r="N560" s="40">
        <v>1294</v>
      </c>
      <c r="O560" s="40">
        <v>1299</v>
      </c>
    </row>
    <row r="561" spans="1:15" s="40" customFormat="1" ht="12.75">
      <c r="A561" s="36">
        <v>75120</v>
      </c>
      <c r="B561" s="36">
        <v>6260</v>
      </c>
      <c r="C561" s="40">
        <v>1357</v>
      </c>
      <c r="D561" s="40">
        <v>1351</v>
      </c>
      <c r="E561" s="40">
        <v>1346</v>
      </c>
      <c r="F561" s="40">
        <v>1340</v>
      </c>
      <c r="G561" s="40">
        <v>1334</v>
      </c>
      <c r="H561" s="40">
        <v>1328</v>
      </c>
      <c r="I561" s="40">
        <v>1322</v>
      </c>
      <c r="J561" s="40">
        <v>1315</v>
      </c>
      <c r="K561" s="40">
        <v>1307</v>
      </c>
      <c r="L561" s="40">
        <v>1298</v>
      </c>
      <c r="M561" s="40">
        <v>1290</v>
      </c>
      <c r="N561" s="40">
        <v>1295</v>
      </c>
      <c r="O561" s="40">
        <v>1300</v>
      </c>
    </row>
    <row r="562" spans="1:15" s="40" customFormat="1" ht="12.75">
      <c r="A562" s="36">
        <v>75240</v>
      </c>
      <c r="B562" s="36">
        <v>6270</v>
      </c>
      <c r="C562" s="40">
        <v>1358</v>
      </c>
      <c r="D562" s="40">
        <v>1352</v>
      </c>
      <c r="E562" s="40">
        <v>1347</v>
      </c>
      <c r="F562" s="40">
        <v>1341</v>
      </c>
      <c r="G562" s="40">
        <v>1335</v>
      </c>
      <c r="H562" s="40">
        <v>1329</v>
      </c>
      <c r="I562" s="40">
        <v>1323</v>
      </c>
      <c r="J562" s="40">
        <v>1315</v>
      </c>
      <c r="K562" s="40">
        <v>1308</v>
      </c>
      <c r="L562" s="40">
        <v>1299</v>
      </c>
      <c r="M562" s="40">
        <v>1291</v>
      </c>
      <c r="N562" s="40">
        <v>1296</v>
      </c>
      <c r="O562" s="40">
        <v>1301</v>
      </c>
    </row>
    <row r="563" spans="1:15" s="40" customFormat="1" ht="12.75">
      <c r="A563" s="36">
        <v>75360</v>
      </c>
      <c r="B563" s="36">
        <v>6280</v>
      </c>
      <c r="C563" s="40">
        <v>1359</v>
      </c>
      <c r="D563" s="40">
        <v>1353</v>
      </c>
      <c r="E563" s="40">
        <v>1347</v>
      </c>
      <c r="F563" s="40">
        <v>1342</v>
      </c>
      <c r="G563" s="40">
        <v>1336</v>
      </c>
      <c r="H563" s="40">
        <v>1330</v>
      </c>
      <c r="I563" s="40">
        <v>1324</v>
      </c>
      <c r="J563" s="40">
        <v>1316</v>
      </c>
      <c r="K563" s="40">
        <v>1308</v>
      </c>
      <c r="L563" s="40">
        <v>1300</v>
      </c>
      <c r="M563" s="40">
        <v>1291</v>
      </c>
      <c r="N563" s="40">
        <v>1296</v>
      </c>
      <c r="O563" s="40">
        <v>1301</v>
      </c>
    </row>
    <row r="564" spans="1:15" s="40" customFormat="1" ht="12.75">
      <c r="A564" s="36">
        <v>75480</v>
      </c>
      <c r="B564" s="36">
        <v>6290</v>
      </c>
      <c r="C564" s="40">
        <v>1360</v>
      </c>
      <c r="D564" s="40">
        <v>1354</v>
      </c>
      <c r="E564" s="40">
        <v>1348</v>
      </c>
      <c r="F564" s="40">
        <v>1343</v>
      </c>
      <c r="G564" s="40">
        <v>1337</v>
      </c>
      <c r="H564" s="40">
        <v>1331</v>
      </c>
      <c r="I564" s="40">
        <v>1325</v>
      </c>
      <c r="J564" s="40">
        <v>1317</v>
      </c>
      <c r="K564" s="40">
        <v>1309</v>
      </c>
      <c r="L564" s="40">
        <v>1301</v>
      </c>
      <c r="M564" s="40">
        <v>1292</v>
      </c>
      <c r="N564" s="40">
        <v>1297</v>
      </c>
      <c r="O564" s="40">
        <v>1302</v>
      </c>
    </row>
    <row r="565" spans="1:15" s="40" customFormat="1" ht="12.75">
      <c r="A565" s="36">
        <v>75600</v>
      </c>
      <c r="B565" s="36">
        <v>6300</v>
      </c>
      <c r="C565" s="40">
        <v>1361</v>
      </c>
      <c r="D565" s="40">
        <v>1355</v>
      </c>
      <c r="E565" s="40">
        <v>1349</v>
      </c>
      <c r="F565" s="40">
        <v>1343</v>
      </c>
      <c r="G565" s="40">
        <v>1338</v>
      </c>
      <c r="H565" s="40">
        <v>1332</v>
      </c>
      <c r="I565" s="40">
        <v>1326</v>
      </c>
      <c r="J565" s="40">
        <v>1318</v>
      </c>
      <c r="K565" s="40">
        <v>1310</v>
      </c>
      <c r="L565" s="40">
        <v>1301</v>
      </c>
      <c r="M565" s="40">
        <v>1293</v>
      </c>
      <c r="N565" s="40">
        <v>1298</v>
      </c>
      <c r="O565" s="40">
        <v>1303</v>
      </c>
    </row>
    <row r="566" spans="1:15" s="40" customFormat="1" ht="12.75">
      <c r="A566" s="36">
        <v>75720</v>
      </c>
      <c r="B566" s="36">
        <v>6310</v>
      </c>
      <c r="C566" s="40">
        <v>1362</v>
      </c>
      <c r="D566" s="40">
        <v>1356</v>
      </c>
      <c r="E566" s="40">
        <v>1350</v>
      </c>
      <c r="F566" s="40">
        <v>1344</v>
      </c>
      <c r="G566" s="40">
        <v>1338</v>
      </c>
      <c r="H566" s="40">
        <v>1332</v>
      </c>
      <c r="I566" s="40">
        <v>1326</v>
      </c>
      <c r="J566" s="40">
        <v>1319</v>
      </c>
      <c r="K566" s="40">
        <v>1311</v>
      </c>
      <c r="L566" s="40">
        <v>1302</v>
      </c>
      <c r="M566" s="40">
        <v>1293</v>
      </c>
      <c r="N566" s="40">
        <v>1298</v>
      </c>
      <c r="O566" s="40">
        <v>1303</v>
      </c>
    </row>
    <row r="567" spans="1:15" s="40" customFormat="1" ht="12.75">
      <c r="A567" s="36">
        <v>75840</v>
      </c>
      <c r="B567" s="36">
        <v>6320</v>
      </c>
      <c r="C567" s="40">
        <v>1363</v>
      </c>
      <c r="D567" s="40">
        <v>1357</v>
      </c>
      <c r="E567" s="40">
        <v>1351</v>
      </c>
      <c r="F567" s="40">
        <v>1345</v>
      </c>
      <c r="G567" s="40">
        <v>1339</v>
      </c>
      <c r="H567" s="40">
        <v>1333</v>
      </c>
      <c r="I567" s="40">
        <v>1327</v>
      </c>
      <c r="J567" s="40">
        <v>1319</v>
      </c>
      <c r="K567" s="40">
        <v>1311</v>
      </c>
      <c r="L567" s="40">
        <v>1303</v>
      </c>
      <c r="M567" s="40">
        <v>1294</v>
      </c>
      <c r="N567" s="40">
        <v>1299</v>
      </c>
      <c r="O567" s="40">
        <v>1304</v>
      </c>
    </row>
    <row r="568" spans="1:15" s="40" customFormat="1" ht="12.75">
      <c r="A568" s="36">
        <v>75960</v>
      </c>
      <c r="B568" s="36">
        <v>6330</v>
      </c>
      <c r="C568" s="40">
        <v>1364</v>
      </c>
      <c r="D568" s="40">
        <v>1358</v>
      </c>
      <c r="E568" s="40">
        <v>1352</v>
      </c>
      <c r="F568" s="40">
        <v>1346</v>
      </c>
      <c r="G568" s="40">
        <v>1340</v>
      </c>
      <c r="H568" s="40">
        <v>1334</v>
      </c>
      <c r="I568" s="40">
        <v>1328</v>
      </c>
      <c r="J568" s="40">
        <v>1320</v>
      </c>
      <c r="K568" s="40">
        <v>1312</v>
      </c>
      <c r="L568" s="40">
        <v>1303</v>
      </c>
      <c r="M568" s="40">
        <v>1295</v>
      </c>
      <c r="N568" s="40">
        <v>1300</v>
      </c>
      <c r="O568" s="40">
        <v>1304</v>
      </c>
    </row>
    <row r="569" spans="1:15" s="40" customFormat="1" ht="12.75">
      <c r="A569" s="36">
        <v>76080</v>
      </c>
      <c r="B569" s="36">
        <v>6340</v>
      </c>
      <c r="C569" s="40">
        <v>1365</v>
      </c>
      <c r="D569" s="40">
        <v>1359</v>
      </c>
      <c r="E569" s="40">
        <v>1353</v>
      </c>
      <c r="F569" s="40">
        <v>1347</v>
      </c>
      <c r="G569" s="40">
        <v>1341</v>
      </c>
      <c r="H569" s="40">
        <v>1335</v>
      </c>
      <c r="I569" s="40">
        <v>1329</v>
      </c>
      <c r="J569" s="40">
        <v>1321</v>
      </c>
      <c r="K569" s="40">
        <v>1313</v>
      </c>
      <c r="L569" s="40">
        <v>1304</v>
      </c>
      <c r="M569" s="40">
        <v>1295</v>
      </c>
      <c r="N569" s="40">
        <v>1300</v>
      </c>
      <c r="O569" s="40">
        <v>1305</v>
      </c>
    </row>
    <row r="570" spans="1:15" s="40" customFormat="1" ht="12.75">
      <c r="A570" s="36">
        <v>76200</v>
      </c>
      <c r="B570" s="36">
        <v>6350</v>
      </c>
      <c r="C570" s="40">
        <v>1365</v>
      </c>
      <c r="D570" s="40">
        <v>1360</v>
      </c>
      <c r="E570" s="40">
        <v>1354</v>
      </c>
      <c r="F570" s="40">
        <v>1348</v>
      </c>
      <c r="G570" s="40">
        <v>1342</v>
      </c>
      <c r="H570" s="40">
        <v>1336</v>
      </c>
      <c r="I570" s="40">
        <v>1330</v>
      </c>
      <c r="J570" s="40">
        <v>1322</v>
      </c>
      <c r="K570" s="40">
        <v>1314</v>
      </c>
      <c r="L570" s="40">
        <v>1305</v>
      </c>
      <c r="M570" s="40">
        <v>1296</v>
      </c>
      <c r="N570" s="40">
        <v>1301</v>
      </c>
      <c r="O570" s="40">
        <v>1306</v>
      </c>
    </row>
    <row r="571" spans="1:15" s="40" customFormat="1" ht="12.75">
      <c r="A571" s="36">
        <v>76320</v>
      </c>
      <c r="B571" s="36">
        <v>6360</v>
      </c>
      <c r="C571" s="40">
        <v>1366</v>
      </c>
      <c r="D571" s="40">
        <v>1360</v>
      </c>
      <c r="E571" s="40">
        <v>1355</v>
      </c>
      <c r="F571" s="40">
        <v>1349</v>
      </c>
      <c r="G571" s="40">
        <v>1343</v>
      </c>
      <c r="H571" s="40">
        <v>1336</v>
      </c>
      <c r="I571" s="40">
        <v>1330</v>
      </c>
      <c r="J571" s="40">
        <v>1322</v>
      </c>
      <c r="K571" s="40">
        <v>1314</v>
      </c>
      <c r="L571" s="40">
        <v>1306</v>
      </c>
      <c r="M571" s="40">
        <v>1297</v>
      </c>
      <c r="N571" s="40">
        <v>1302</v>
      </c>
      <c r="O571" s="40">
        <v>1306</v>
      </c>
    </row>
    <row r="572" spans="1:15" s="40" customFormat="1" ht="12.75">
      <c r="A572" s="36">
        <v>76440</v>
      </c>
      <c r="B572" s="36">
        <v>6370</v>
      </c>
      <c r="C572" s="40">
        <v>1367</v>
      </c>
      <c r="D572" s="40">
        <v>1361</v>
      </c>
      <c r="E572" s="40">
        <v>1355</v>
      </c>
      <c r="F572" s="40">
        <v>1350</v>
      </c>
      <c r="G572" s="40">
        <v>1344</v>
      </c>
      <c r="H572" s="40">
        <v>1337</v>
      </c>
      <c r="I572" s="40">
        <v>1331</v>
      </c>
      <c r="J572" s="40">
        <v>1323</v>
      </c>
      <c r="K572" s="40">
        <v>1315</v>
      </c>
      <c r="L572" s="40">
        <v>1306</v>
      </c>
      <c r="M572" s="40">
        <v>1297</v>
      </c>
      <c r="N572" s="40">
        <v>1302</v>
      </c>
      <c r="O572" s="40">
        <v>1307</v>
      </c>
    </row>
    <row r="573" spans="1:15" s="40" customFormat="1" ht="12.75">
      <c r="A573" s="36">
        <v>76560</v>
      </c>
      <c r="B573" s="36">
        <v>6380</v>
      </c>
      <c r="C573" s="40">
        <v>1368</v>
      </c>
      <c r="D573" s="40">
        <v>1362</v>
      </c>
      <c r="E573" s="40">
        <v>1356</v>
      </c>
      <c r="F573" s="40">
        <v>1350</v>
      </c>
      <c r="G573" s="40">
        <v>1344</v>
      </c>
      <c r="H573" s="40">
        <v>1338</v>
      </c>
      <c r="I573" s="40">
        <v>1332</v>
      </c>
      <c r="J573" s="40">
        <v>1324</v>
      </c>
      <c r="K573" s="40">
        <v>1316</v>
      </c>
      <c r="L573" s="40">
        <v>1307</v>
      </c>
      <c r="M573" s="40">
        <v>1298</v>
      </c>
      <c r="N573" s="40">
        <v>1303</v>
      </c>
      <c r="O573" s="40">
        <v>1308</v>
      </c>
    </row>
    <row r="574" spans="1:15" s="40" customFormat="1" ht="12.75">
      <c r="A574" s="36">
        <v>76680</v>
      </c>
      <c r="B574" s="36">
        <v>6390</v>
      </c>
      <c r="C574" s="40">
        <v>1369</v>
      </c>
      <c r="D574" s="40">
        <v>1363</v>
      </c>
      <c r="E574" s="40">
        <v>1357</v>
      </c>
      <c r="F574" s="40">
        <v>1351</v>
      </c>
      <c r="G574" s="40">
        <v>1345</v>
      </c>
      <c r="H574" s="40">
        <v>1339</v>
      </c>
      <c r="I574" s="40">
        <v>1333</v>
      </c>
      <c r="J574" s="40">
        <v>1325</v>
      </c>
      <c r="K574" s="40">
        <v>1317</v>
      </c>
      <c r="L574" s="40">
        <v>1308</v>
      </c>
      <c r="M574" s="40">
        <v>1299</v>
      </c>
      <c r="N574" s="40">
        <v>1304</v>
      </c>
      <c r="O574" s="40">
        <v>1308</v>
      </c>
    </row>
    <row r="575" spans="1:15" s="40" customFormat="1" ht="12.75">
      <c r="A575" s="36">
        <v>76800</v>
      </c>
      <c r="B575" s="36">
        <v>6400</v>
      </c>
      <c r="C575" s="40">
        <v>1370</v>
      </c>
      <c r="D575" s="40">
        <v>1364</v>
      </c>
      <c r="E575" s="40">
        <v>1358</v>
      </c>
      <c r="F575" s="40">
        <v>1352</v>
      </c>
      <c r="G575" s="40">
        <v>1346</v>
      </c>
      <c r="H575" s="40">
        <v>1340</v>
      </c>
      <c r="I575" s="40">
        <v>1334</v>
      </c>
      <c r="J575" s="40">
        <v>1326</v>
      </c>
      <c r="K575" s="40">
        <v>1317</v>
      </c>
      <c r="L575" s="40">
        <v>1309</v>
      </c>
      <c r="M575" s="40">
        <v>1300</v>
      </c>
      <c r="N575" s="40">
        <v>1304</v>
      </c>
      <c r="O575" s="40">
        <v>1309</v>
      </c>
    </row>
    <row r="576" spans="1:15" s="40" customFormat="1" ht="12.75">
      <c r="A576" s="36">
        <v>76920</v>
      </c>
      <c r="B576" s="36">
        <v>6410</v>
      </c>
      <c r="C576" s="40">
        <v>1371</v>
      </c>
      <c r="D576" s="40">
        <v>1365</v>
      </c>
      <c r="E576" s="40">
        <v>1359</v>
      </c>
      <c r="F576" s="40">
        <v>1353</v>
      </c>
      <c r="G576" s="40">
        <v>1347</v>
      </c>
      <c r="H576" s="40">
        <v>1341</v>
      </c>
      <c r="I576" s="40">
        <v>1335</v>
      </c>
      <c r="J576" s="40">
        <v>1326</v>
      </c>
      <c r="K576" s="40">
        <v>1318</v>
      </c>
      <c r="L576" s="40">
        <v>1309</v>
      </c>
      <c r="M576" s="40">
        <v>1300</v>
      </c>
      <c r="N576" s="40">
        <v>1305</v>
      </c>
      <c r="O576" s="40">
        <v>1310</v>
      </c>
    </row>
    <row r="577" spans="1:15" s="40" customFormat="1" ht="12.75">
      <c r="A577" s="36">
        <v>77040</v>
      </c>
      <c r="B577" s="36">
        <v>6420</v>
      </c>
      <c r="C577" s="40">
        <v>1372</v>
      </c>
      <c r="D577" s="40">
        <v>1366</v>
      </c>
      <c r="E577" s="40">
        <v>1360</v>
      </c>
      <c r="F577" s="40">
        <v>1354</v>
      </c>
      <c r="G577" s="40">
        <v>1348</v>
      </c>
      <c r="H577" s="40">
        <v>1342</v>
      </c>
      <c r="I577" s="40">
        <v>1335</v>
      </c>
      <c r="J577" s="40">
        <v>1327</v>
      </c>
      <c r="K577" s="40">
        <v>1319</v>
      </c>
      <c r="L577" s="40">
        <v>1310</v>
      </c>
      <c r="M577" s="40">
        <v>1301</v>
      </c>
      <c r="N577" s="40">
        <v>1306</v>
      </c>
      <c r="O577" s="40">
        <v>1310</v>
      </c>
    </row>
    <row r="578" spans="1:15" s="40" customFormat="1" ht="12.75">
      <c r="A578" s="36">
        <v>77160</v>
      </c>
      <c r="B578" s="36">
        <v>6430</v>
      </c>
      <c r="C578" s="40">
        <v>1373</v>
      </c>
      <c r="D578" s="40">
        <v>1367</v>
      </c>
      <c r="E578" s="40">
        <v>1361</v>
      </c>
      <c r="F578" s="40">
        <v>1355</v>
      </c>
      <c r="G578" s="40">
        <v>1349</v>
      </c>
      <c r="H578" s="40">
        <v>1343</v>
      </c>
      <c r="I578" s="40">
        <v>1336</v>
      </c>
      <c r="J578" s="40">
        <v>1328</v>
      </c>
      <c r="K578" s="40">
        <v>1320</v>
      </c>
      <c r="L578" s="40">
        <v>1311</v>
      </c>
      <c r="M578" s="40">
        <v>1302</v>
      </c>
      <c r="N578" s="40">
        <v>1306</v>
      </c>
      <c r="O578" s="40">
        <v>1311</v>
      </c>
    </row>
    <row r="579" spans="1:15" s="40" customFormat="1" ht="12.75">
      <c r="A579" s="36">
        <v>77280</v>
      </c>
      <c r="B579" s="36">
        <v>6440</v>
      </c>
      <c r="C579" s="40">
        <v>1374</v>
      </c>
      <c r="D579" s="40">
        <v>1368</v>
      </c>
      <c r="E579" s="40">
        <v>1362</v>
      </c>
      <c r="F579" s="40">
        <v>1356</v>
      </c>
      <c r="G579" s="40">
        <v>1350</v>
      </c>
      <c r="H579" s="40">
        <v>1343</v>
      </c>
      <c r="I579" s="40">
        <v>1337</v>
      </c>
      <c r="J579" s="40">
        <v>1329</v>
      </c>
      <c r="K579" s="40">
        <v>1320</v>
      </c>
      <c r="L579" s="40">
        <v>1312</v>
      </c>
      <c r="M579" s="40">
        <v>1302</v>
      </c>
      <c r="N579" s="40">
        <v>1307</v>
      </c>
      <c r="O579" s="40">
        <v>1312</v>
      </c>
    </row>
    <row r="580" spans="1:15" s="40" customFormat="1" ht="12.75">
      <c r="A580" s="36">
        <v>77400</v>
      </c>
      <c r="B580" s="36">
        <v>6450</v>
      </c>
      <c r="C580" s="40">
        <v>1375</v>
      </c>
      <c r="D580" s="40">
        <v>1369</v>
      </c>
      <c r="E580" s="40">
        <v>1363</v>
      </c>
      <c r="F580" s="40">
        <v>1357</v>
      </c>
      <c r="G580" s="40">
        <v>1350</v>
      </c>
      <c r="H580" s="40">
        <v>1344</v>
      </c>
      <c r="I580" s="40">
        <v>1338</v>
      </c>
      <c r="J580" s="40">
        <v>1330</v>
      </c>
      <c r="K580" s="40">
        <v>1321</v>
      </c>
      <c r="L580" s="40">
        <v>1312</v>
      </c>
      <c r="M580" s="40">
        <v>1303</v>
      </c>
      <c r="N580" s="40">
        <v>1308</v>
      </c>
      <c r="O580" s="40">
        <v>1312</v>
      </c>
    </row>
    <row r="581" spans="1:15" s="40" customFormat="1" ht="12.75">
      <c r="A581" s="36">
        <v>77520</v>
      </c>
      <c r="B581" s="36">
        <v>6460</v>
      </c>
      <c r="C581" s="40">
        <v>1376</v>
      </c>
      <c r="D581" s="40">
        <v>1370</v>
      </c>
      <c r="E581" s="40">
        <v>1364</v>
      </c>
      <c r="F581" s="40">
        <v>1358</v>
      </c>
      <c r="G581" s="40">
        <v>1351</v>
      </c>
      <c r="H581" s="40">
        <v>1345</v>
      </c>
      <c r="I581" s="40">
        <v>1339</v>
      </c>
      <c r="J581" s="40">
        <v>1330</v>
      </c>
      <c r="K581" s="40">
        <v>1322</v>
      </c>
      <c r="L581" s="40">
        <v>1313</v>
      </c>
      <c r="M581" s="40">
        <v>1304</v>
      </c>
      <c r="N581" s="40">
        <v>1308</v>
      </c>
      <c r="O581" s="40">
        <v>1313</v>
      </c>
    </row>
    <row r="582" spans="1:15" s="40" customFormat="1" ht="12.75">
      <c r="A582" s="36">
        <v>77640</v>
      </c>
      <c r="B582" s="36">
        <v>6470</v>
      </c>
      <c r="C582" s="40">
        <v>1377</v>
      </c>
      <c r="D582" s="40">
        <v>1371</v>
      </c>
      <c r="E582" s="40">
        <v>1365</v>
      </c>
      <c r="F582" s="40">
        <v>1358</v>
      </c>
      <c r="G582" s="40">
        <v>1352</v>
      </c>
      <c r="H582" s="40">
        <v>1346</v>
      </c>
      <c r="I582" s="40">
        <v>1339</v>
      </c>
      <c r="J582" s="40">
        <v>1331</v>
      </c>
      <c r="K582" s="40">
        <v>1323</v>
      </c>
      <c r="L582" s="40">
        <v>1314</v>
      </c>
      <c r="M582" s="40">
        <v>1305</v>
      </c>
      <c r="N582" s="40">
        <v>1309</v>
      </c>
      <c r="O582" s="40">
        <v>1313</v>
      </c>
    </row>
    <row r="583" spans="1:15" s="40" customFormat="1" ht="12.75">
      <c r="A583" s="36">
        <v>77760</v>
      </c>
      <c r="B583" s="36">
        <v>6480</v>
      </c>
      <c r="C583" s="40">
        <v>1378</v>
      </c>
      <c r="D583" s="40">
        <v>1372</v>
      </c>
      <c r="E583" s="40">
        <v>1366</v>
      </c>
      <c r="F583" s="40">
        <v>1359</v>
      </c>
      <c r="G583" s="40">
        <v>1353</v>
      </c>
      <c r="H583" s="40">
        <v>1347</v>
      </c>
      <c r="I583" s="40">
        <v>1340</v>
      </c>
      <c r="J583" s="40">
        <v>1332</v>
      </c>
      <c r="K583" s="40">
        <v>1324</v>
      </c>
      <c r="L583" s="40">
        <v>1314</v>
      </c>
      <c r="M583" s="40">
        <v>1305</v>
      </c>
      <c r="N583" s="40">
        <v>1310</v>
      </c>
      <c r="O583" s="40">
        <v>1314</v>
      </c>
    </row>
    <row r="584" spans="1:15" s="40" customFormat="1" ht="12.75">
      <c r="A584" s="36">
        <v>77880</v>
      </c>
      <c r="B584" s="36">
        <v>6490</v>
      </c>
      <c r="C584" s="40">
        <v>1379</v>
      </c>
      <c r="D584" s="40">
        <v>1373</v>
      </c>
      <c r="E584" s="40">
        <v>1367</v>
      </c>
      <c r="F584" s="40">
        <v>1360</v>
      </c>
      <c r="G584" s="40">
        <v>1354</v>
      </c>
      <c r="H584" s="40">
        <v>1348</v>
      </c>
      <c r="I584" s="40">
        <v>1341</v>
      </c>
      <c r="J584" s="40">
        <v>1333</v>
      </c>
      <c r="K584" s="40">
        <v>1324</v>
      </c>
      <c r="L584" s="40">
        <v>1315</v>
      </c>
      <c r="M584" s="40">
        <v>1306</v>
      </c>
      <c r="N584" s="40">
        <v>1310</v>
      </c>
      <c r="O584" s="40">
        <v>1315</v>
      </c>
    </row>
    <row r="585" spans="1:15" s="40" customFormat="1" ht="12.75">
      <c r="A585" s="36">
        <v>78000</v>
      </c>
      <c r="B585" s="36">
        <v>6500</v>
      </c>
      <c r="C585" s="40">
        <v>1380</v>
      </c>
      <c r="D585" s="40">
        <v>1374</v>
      </c>
      <c r="E585" s="40">
        <v>1367</v>
      </c>
      <c r="F585" s="40">
        <v>1361</v>
      </c>
      <c r="G585" s="40">
        <v>1355</v>
      </c>
      <c r="H585" s="40">
        <v>1348</v>
      </c>
      <c r="I585" s="40">
        <v>1342</v>
      </c>
      <c r="J585" s="40">
        <v>1334</v>
      </c>
      <c r="K585" s="40">
        <v>1325</v>
      </c>
      <c r="L585" s="40">
        <v>1316</v>
      </c>
      <c r="M585" s="40">
        <v>1307</v>
      </c>
      <c r="N585" s="40">
        <v>1311</v>
      </c>
      <c r="O585" s="40">
        <v>1315</v>
      </c>
    </row>
    <row r="586" spans="1:15" s="40" customFormat="1" ht="12.75">
      <c r="A586" s="36">
        <v>78120</v>
      </c>
      <c r="B586" s="36">
        <v>6510</v>
      </c>
      <c r="C586" s="40">
        <v>1381</v>
      </c>
      <c r="D586" s="40">
        <v>1374</v>
      </c>
      <c r="E586" s="40">
        <v>1368</v>
      </c>
      <c r="F586" s="40">
        <v>1362</v>
      </c>
      <c r="G586" s="40">
        <v>1356</v>
      </c>
      <c r="H586" s="40">
        <v>1349</v>
      </c>
      <c r="I586" s="40">
        <v>1343</v>
      </c>
      <c r="J586" s="40">
        <v>1334</v>
      </c>
      <c r="K586" s="40">
        <v>1326</v>
      </c>
      <c r="L586" s="40">
        <v>1317</v>
      </c>
      <c r="M586" s="40">
        <v>1307</v>
      </c>
      <c r="N586" s="40">
        <v>1312</v>
      </c>
      <c r="O586" s="40">
        <v>1316</v>
      </c>
    </row>
    <row r="587" spans="1:15" s="40" customFormat="1" ht="12.75">
      <c r="A587" s="36">
        <v>78240</v>
      </c>
      <c r="B587" s="36">
        <v>6520</v>
      </c>
      <c r="C587" s="40">
        <v>1382</v>
      </c>
      <c r="D587" s="40">
        <v>1376</v>
      </c>
      <c r="E587" s="40">
        <v>1369</v>
      </c>
      <c r="F587" s="40">
        <v>1363</v>
      </c>
      <c r="G587" s="40">
        <v>1357</v>
      </c>
      <c r="H587" s="40">
        <v>1350</v>
      </c>
      <c r="I587" s="40">
        <v>1344</v>
      </c>
      <c r="J587" s="40">
        <v>1335</v>
      </c>
      <c r="K587" s="40">
        <v>1327</v>
      </c>
      <c r="L587" s="40">
        <v>1317</v>
      </c>
      <c r="M587" s="40">
        <v>1308</v>
      </c>
      <c r="N587" s="40">
        <v>1313</v>
      </c>
      <c r="O587" s="40">
        <v>1317</v>
      </c>
    </row>
    <row r="588" spans="1:15" s="40" customFormat="1" ht="12.75">
      <c r="A588" s="36">
        <v>78360</v>
      </c>
      <c r="B588" s="36">
        <v>6530</v>
      </c>
      <c r="C588" s="40">
        <v>1383</v>
      </c>
      <c r="D588" s="40">
        <v>1376</v>
      </c>
      <c r="E588" s="40">
        <v>1370</v>
      </c>
      <c r="F588" s="40">
        <v>1364</v>
      </c>
      <c r="G588" s="40">
        <v>1358</v>
      </c>
      <c r="H588" s="40">
        <v>1351</v>
      </c>
      <c r="I588" s="40">
        <v>1344</v>
      </c>
      <c r="J588" s="40">
        <v>1336</v>
      </c>
      <c r="K588" s="40">
        <v>1327</v>
      </c>
      <c r="L588" s="40">
        <v>1318</v>
      </c>
      <c r="M588" s="40">
        <v>1309</v>
      </c>
      <c r="N588" s="40">
        <v>1313</v>
      </c>
      <c r="O588" s="40">
        <v>1317</v>
      </c>
    </row>
    <row r="589" spans="1:15" s="40" customFormat="1" ht="12.75">
      <c r="A589" s="36">
        <v>78480</v>
      </c>
      <c r="B589" s="36">
        <v>6540</v>
      </c>
      <c r="C589" s="40">
        <v>1384</v>
      </c>
      <c r="D589" s="40">
        <v>1377</v>
      </c>
      <c r="E589" s="40">
        <v>1371</v>
      </c>
      <c r="F589" s="40">
        <v>1365</v>
      </c>
      <c r="G589" s="40">
        <v>1358</v>
      </c>
      <c r="H589" s="40">
        <v>1352</v>
      </c>
      <c r="I589" s="40">
        <v>1345</v>
      </c>
      <c r="J589" s="40">
        <v>1337</v>
      </c>
      <c r="K589" s="40">
        <v>1328</v>
      </c>
      <c r="L589" s="40">
        <v>1319</v>
      </c>
      <c r="M589" s="40">
        <v>1309</v>
      </c>
      <c r="N589" s="40">
        <v>1314</v>
      </c>
      <c r="O589" s="40">
        <v>1318</v>
      </c>
    </row>
    <row r="590" spans="1:15" s="40" customFormat="1" ht="12.75">
      <c r="A590" s="36">
        <v>78600</v>
      </c>
      <c r="B590" s="36">
        <v>6550</v>
      </c>
      <c r="C590" s="40">
        <v>1385</v>
      </c>
      <c r="D590" s="40">
        <v>1378</v>
      </c>
      <c r="E590" s="40">
        <v>1372</v>
      </c>
      <c r="F590" s="40">
        <v>1366</v>
      </c>
      <c r="G590" s="40">
        <v>1359</v>
      </c>
      <c r="H590" s="40">
        <v>1353</v>
      </c>
      <c r="I590" s="40">
        <v>1346</v>
      </c>
      <c r="J590" s="40">
        <v>1338</v>
      </c>
      <c r="K590" s="40">
        <v>1329</v>
      </c>
      <c r="L590" s="40">
        <v>1319</v>
      </c>
      <c r="M590" s="40">
        <v>1310</v>
      </c>
      <c r="N590" s="40">
        <v>1314</v>
      </c>
      <c r="O590" s="40">
        <v>1319</v>
      </c>
    </row>
    <row r="591" spans="1:15" s="40" customFormat="1" ht="12.75">
      <c r="A591" s="36">
        <v>78720</v>
      </c>
      <c r="B591" s="36">
        <v>6560</v>
      </c>
      <c r="C591" s="40">
        <v>1386</v>
      </c>
      <c r="D591" s="40">
        <v>1379</v>
      </c>
      <c r="E591" s="40">
        <v>1373</v>
      </c>
      <c r="F591" s="40">
        <v>1367</v>
      </c>
      <c r="G591" s="40">
        <v>1360</v>
      </c>
      <c r="H591" s="40">
        <v>1354</v>
      </c>
      <c r="I591" s="40">
        <v>1347</v>
      </c>
      <c r="J591" s="40">
        <v>1338</v>
      </c>
      <c r="K591" s="40">
        <v>1329</v>
      </c>
      <c r="L591" s="40">
        <v>1320</v>
      </c>
      <c r="M591" s="40">
        <v>1311</v>
      </c>
      <c r="N591" s="40">
        <v>1315</v>
      </c>
      <c r="O591" s="40">
        <v>1319</v>
      </c>
    </row>
    <row r="592" spans="1:15" s="40" customFormat="1" ht="12.75">
      <c r="A592" s="36">
        <v>78840</v>
      </c>
      <c r="B592" s="36">
        <v>6570</v>
      </c>
      <c r="C592" s="40">
        <v>1387</v>
      </c>
      <c r="D592" s="40">
        <v>1380</v>
      </c>
      <c r="E592" s="40">
        <v>1374</v>
      </c>
      <c r="F592" s="40">
        <v>1368</v>
      </c>
      <c r="G592" s="40">
        <v>1361</v>
      </c>
      <c r="H592" s="40">
        <v>1355</v>
      </c>
      <c r="I592" s="40">
        <v>1348</v>
      </c>
      <c r="J592" s="40">
        <v>1339</v>
      </c>
      <c r="K592" s="40">
        <v>1330</v>
      </c>
      <c r="L592" s="40">
        <v>1321</v>
      </c>
      <c r="M592" s="40">
        <v>1311</v>
      </c>
      <c r="N592" s="40">
        <v>1316</v>
      </c>
      <c r="O592" s="40">
        <v>1320</v>
      </c>
    </row>
    <row r="593" spans="1:15" s="40" customFormat="1" ht="12.75">
      <c r="A593" s="36">
        <v>78960</v>
      </c>
      <c r="B593" s="36">
        <v>6580</v>
      </c>
      <c r="C593" s="40">
        <v>1388</v>
      </c>
      <c r="D593" s="40">
        <v>1381</v>
      </c>
      <c r="E593" s="40">
        <v>1375</v>
      </c>
      <c r="F593" s="40">
        <v>1369</v>
      </c>
      <c r="G593" s="40">
        <v>1362</v>
      </c>
      <c r="H593" s="40">
        <v>1355</v>
      </c>
      <c r="I593" s="40">
        <v>1349</v>
      </c>
      <c r="J593" s="40">
        <v>1340</v>
      </c>
      <c r="K593" s="40">
        <v>1331</v>
      </c>
      <c r="L593" s="40">
        <v>1322</v>
      </c>
      <c r="M593" s="40">
        <v>1312</v>
      </c>
      <c r="N593" s="40">
        <v>1316</v>
      </c>
      <c r="O593" s="40">
        <v>1321</v>
      </c>
    </row>
    <row r="594" spans="1:15" s="40" customFormat="1" ht="12.75">
      <c r="A594" s="36">
        <v>79080</v>
      </c>
      <c r="B594" s="36">
        <v>6590</v>
      </c>
      <c r="C594" s="40">
        <v>1389</v>
      </c>
      <c r="D594" s="40">
        <v>1382</v>
      </c>
      <c r="E594" s="40">
        <v>1376</v>
      </c>
      <c r="F594" s="40">
        <v>1370</v>
      </c>
      <c r="G594" s="40">
        <v>1363</v>
      </c>
      <c r="H594" s="40">
        <v>1356</v>
      </c>
      <c r="I594" s="40">
        <v>1349</v>
      </c>
      <c r="J594" s="40">
        <v>1341</v>
      </c>
      <c r="K594" s="40">
        <v>1332</v>
      </c>
      <c r="L594" s="40">
        <v>1322</v>
      </c>
      <c r="M594" s="40">
        <v>1313</v>
      </c>
      <c r="N594" s="40">
        <v>1317</v>
      </c>
      <c r="O594" s="40">
        <v>1321</v>
      </c>
    </row>
    <row r="595" spans="1:15" s="40" customFormat="1" ht="12.75">
      <c r="A595" s="36">
        <v>79200</v>
      </c>
      <c r="B595" s="36">
        <v>6600</v>
      </c>
      <c r="C595" s="40">
        <v>1390</v>
      </c>
      <c r="D595" s="40">
        <v>1383</v>
      </c>
      <c r="E595" s="40">
        <v>1377</v>
      </c>
      <c r="F595" s="40">
        <v>1370</v>
      </c>
      <c r="G595" s="40">
        <v>1364</v>
      </c>
      <c r="H595" s="40">
        <v>1357</v>
      </c>
      <c r="I595" s="40">
        <v>1350</v>
      </c>
      <c r="J595" s="40">
        <v>1341</v>
      </c>
      <c r="K595" s="40">
        <v>1333</v>
      </c>
      <c r="L595" s="40">
        <v>1323</v>
      </c>
      <c r="M595" s="40">
        <v>1314</v>
      </c>
      <c r="N595" s="40">
        <v>1318</v>
      </c>
      <c r="O595" s="40">
        <v>1322</v>
      </c>
    </row>
    <row r="596" spans="1:15" s="40" customFormat="1" ht="12.75">
      <c r="A596" s="36">
        <v>79320</v>
      </c>
      <c r="B596" s="36">
        <v>6610</v>
      </c>
      <c r="C596" s="40">
        <v>1391</v>
      </c>
      <c r="D596" s="40">
        <v>1384</v>
      </c>
      <c r="E596" s="40">
        <v>1378</v>
      </c>
      <c r="F596" s="40">
        <v>1371</v>
      </c>
      <c r="G596" s="40">
        <v>1365</v>
      </c>
      <c r="H596" s="40">
        <v>1358</v>
      </c>
      <c r="I596" s="40">
        <v>1351</v>
      </c>
      <c r="J596" s="40">
        <v>1342</v>
      </c>
      <c r="K596" s="40">
        <v>1333</v>
      </c>
      <c r="L596" s="40">
        <v>1324</v>
      </c>
      <c r="M596" s="40">
        <v>1314</v>
      </c>
      <c r="N596" s="40">
        <v>1318</v>
      </c>
      <c r="O596" s="40">
        <v>1322</v>
      </c>
    </row>
    <row r="597" spans="1:15" s="40" customFormat="1" ht="12.75">
      <c r="A597" s="36">
        <v>79440</v>
      </c>
      <c r="B597" s="36">
        <v>6620</v>
      </c>
      <c r="C597" s="40">
        <v>1392</v>
      </c>
      <c r="D597" s="40">
        <v>1385</v>
      </c>
      <c r="E597" s="40">
        <v>1379</v>
      </c>
      <c r="F597" s="40">
        <v>1372</v>
      </c>
      <c r="G597" s="40">
        <v>1366</v>
      </c>
      <c r="H597" s="40">
        <v>1359</v>
      </c>
      <c r="I597" s="40">
        <v>1352</v>
      </c>
      <c r="J597" s="40">
        <v>1343</v>
      </c>
      <c r="K597" s="40">
        <v>1334</v>
      </c>
      <c r="L597" s="40">
        <v>1324</v>
      </c>
      <c r="M597" s="40">
        <v>1315</v>
      </c>
      <c r="N597" s="40">
        <v>1319</v>
      </c>
      <c r="O597" s="40">
        <v>1323</v>
      </c>
    </row>
    <row r="598" spans="1:15" s="40" customFormat="1" ht="12.75">
      <c r="A598" s="36">
        <v>79560</v>
      </c>
      <c r="B598" s="36">
        <v>6630</v>
      </c>
      <c r="C598" s="40">
        <v>1393</v>
      </c>
      <c r="D598" s="40">
        <v>1386</v>
      </c>
      <c r="E598" s="40">
        <v>1380</v>
      </c>
      <c r="F598" s="40">
        <v>1373</v>
      </c>
      <c r="G598" s="40">
        <v>1367</v>
      </c>
      <c r="H598" s="40">
        <v>1360</v>
      </c>
      <c r="I598" s="40">
        <v>1353</v>
      </c>
      <c r="J598" s="40">
        <v>1344</v>
      </c>
      <c r="K598" s="40">
        <v>1335</v>
      </c>
      <c r="L598" s="40">
        <v>1325</v>
      </c>
      <c r="M598" s="40">
        <v>1316</v>
      </c>
      <c r="N598" s="40">
        <v>1320</v>
      </c>
      <c r="O598" s="40">
        <v>1324</v>
      </c>
    </row>
    <row r="599" spans="1:15" s="40" customFormat="1" ht="12.75">
      <c r="A599" s="36">
        <v>79680</v>
      </c>
      <c r="B599" s="36">
        <v>6640</v>
      </c>
      <c r="C599" s="40">
        <v>1394</v>
      </c>
      <c r="D599" s="40">
        <v>1387</v>
      </c>
      <c r="E599" s="40">
        <v>1381</v>
      </c>
      <c r="F599" s="40">
        <v>1374</v>
      </c>
      <c r="G599" s="40">
        <v>1367</v>
      </c>
      <c r="H599" s="40">
        <v>1360</v>
      </c>
      <c r="I599" s="40">
        <v>1353</v>
      </c>
      <c r="J599" s="40">
        <v>1345</v>
      </c>
      <c r="K599" s="40">
        <v>1336</v>
      </c>
      <c r="L599" s="40">
        <v>1326</v>
      </c>
      <c r="M599" s="40">
        <v>1316</v>
      </c>
      <c r="N599" s="40">
        <v>1321</v>
      </c>
      <c r="O599" s="40">
        <v>1324</v>
      </c>
    </row>
    <row r="600" spans="1:15" s="40" customFormat="1" ht="12.75">
      <c r="A600" s="36">
        <v>79800</v>
      </c>
      <c r="B600" s="36">
        <v>6650</v>
      </c>
      <c r="C600" s="40">
        <v>1395</v>
      </c>
      <c r="D600" s="40">
        <v>1388</v>
      </c>
      <c r="E600" s="40">
        <v>1382</v>
      </c>
      <c r="F600" s="40">
        <v>1375</v>
      </c>
      <c r="G600" s="40">
        <v>1368</v>
      </c>
      <c r="H600" s="40">
        <v>1361</v>
      </c>
      <c r="I600" s="40">
        <v>1354</v>
      </c>
      <c r="J600" s="40">
        <v>1345</v>
      </c>
      <c r="K600" s="40">
        <v>1336</v>
      </c>
      <c r="L600" s="40">
        <v>1327</v>
      </c>
      <c r="M600" s="40">
        <v>1317</v>
      </c>
      <c r="N600" s="40">
        <v>1321</v>
      </c>
      <c r="O600" s="40">
        <v>1325</v>
      </c>
    </row>
    <row r="601" spans="1:15" s="40" customFormat="1" ht="12.75">
      <c r="A601" s="36">
        <v>79920</v>
      </c>
      <c r="B601" s="36">
        <v>6660</v>
      </c>
      <c r="C601" s="40">
        <v>1396</v>
      </c>
      <c r="D601" s="40">
        <v>1389</v>
      </c>
      <c r="E601" s="40">
        <v>1383</v>
      </c>
      <c r="F601" s="40">
        <v>1376</v>
      </c>
      <c r="G601" s="40">
        <v>1369</v>
      </c>
      <c r="H601" s="40">
        <v>1362</v>
      </c>
      <c r="I601" s="40">
        <v>1355</v>
      </c>
      <c r="J601" s="40">
        <v>1346</v>
      </c>
      <c r="K601" s="40">
        <v>1337</v>
      </c>
      <c r="L601" s="40">
        <v>1327</v>
      </c>
      <c r="M601" s="40">
        <v>1318</v>
      </c>
      <c r="N601" s="40">
        <v>1322</v>
      </c>
      <c r="O601" s="40">
        <v>1326</v>
      </c>
    </row>
    <row r="604" ht="12.75">
      <c r="A604" t="str">
        <f ca="1">CELL("filename",A596)</f>
        <v>C:\Users\stevens_p\AppData\Local\Microsoft\Windows\Temporary Internet Files\Content.Outlook\8WT6TV5Q\[Copy of GPPRETIREMENTCAL 20130520.xls]PIA</v>
      </c>
    </row>
  </sheetData>
  <sheetProtection/>
  <printOptions/>
  <pageMargins left="0.75" right="0.75" top="1" bottom="1" header="0.5" footer="0.5"/>
  <pageSetup horizontalDpi="300" verticalDpi="300" orientation="portrait" scale="70" r:id="rId1"/>
</worksheet>
</file>

<file path=xl/worksheets/sheet5.xml><?xml version="1.0" encoding="utf-8"?>
<worksheet xmlns="http://schemas.openxmlformats.org/spreadsheetml/2006/main" xmlns:r="http://schemas.openxmlformats.org/officeDocument/2006/relationships">
  <sheetPr codeName="Sheet5"/>
  <dimension ref="A1:Y2106"/>
  <sheetViews>
    <sheetView zoomScalePageLayoutView="0" workbookViewId="0" topLeftCell="A1">
      <pane ySplit="10" topLeftCell="A11" activePane="bottomLeft" state="frozen"/>
      <selection pane="topLeft" activeCell="A1" sqref="A1:F1"/>
      <selection pane="bottomLeft" activeCell="A1" sqref="A1:F1"/>
    </sheetView>
  </sheetViews>
  <sheetFormatPr defaultColWidth="9.33203125" defaultRowHeight="12.75"/>
  <cols>
    <col min="2" max="2" width="9.83203125" style="0" bestFit="1" customWidth="1"/>
    <col min="4" max="4" width="9.33203125" style="1" customWidth="1"/>
    <col min="5" max="7" width="10" style="1" bestFit="1" customWidth="1"/>
    <col min="8" max="11" width="10" style="1" customWidth="1"/>
    <col min="12" max="12" width="2.5" style="0" customWidth="1"/>
    <col min="13" max="18" width="0" style="0" hidden="1" customWidth="1"/>
    <col min="19" max="19" width="11.33203125" style="0" hidden="1" customWidth="1"/>
    <col min="20" max="20" width="0" style="0" hidden="1" customWidth="1"/>
    <col min="21" max="22" width="9.33203125" style="0" hidden="1" customWidth="1"/>
    <col min="23" max="23" width="0" style="0" hidden="1" customWidth="1"/>
  </cols>
  <sheetData>
    <row r="1" spans="1:11" ht="12.75">
      <c r="A1" s="2" t="s">
        <v>76</v>
      </c>
      <c r="B1" s="5"/>
      <c r="C1" s="5"/>
      <c r="D1" s="11" t="s">
        <v>71</v>
      </c>
      <c r="E1" s="14"/>
      <c r="F1" s="45" t="s">
        <v>101</v>
      </c>
      <c r="G1"/>
      <c r="H1"/>
      <c r="I1"/>
      <c r="J1"/>
      <c r="K1"/>
    </row>
    <row r="2" spans="2:13" ht="12.75">
      <c r="B2" s="5"/>
      <c r="C2" s="5"/>
      <c r="D2" s="5"/>
      <c r="E2"/>
      <c r="F2"/>
      <c r="G2"/>
      <c r="H2"/>
      <c r="I2"/>
      <c r="J2"/>
      <c r="K2"/>
      <c r="M2" t="s">
        <v>66</v>
      </c>
    </row>
    <row r="3" spans="1:14" ht="12.75">
      <c r="A3" s="6" t="s">
        <v>64</v>
      </c>
      <c r="B3" s="58">
        <v>0.07</v>
      </c>
      <c r="C3" s="5"/>
      <c r="D3" s="5"/>
      <c r="E3"/>
      <c r="G3"/>
      <c r="H3"/>
      <c r="I3"/>
      <c r="J3"/>
      <c r="K3"/>
      <c r="M3" t="s">
        <v>67</v>
      </c>
      <c r="N3" s="37">
        <v>0.06</v>
      </c>
    </row>
    <row r="4" spans="1:14" ht="12.75">
      <c r="A4" t="s">
        <v>65</v>
      </c>
      <c r="B4" s="5">
        <v>2294</v>
      </c>
      <c r="C4" s="54" t="s">
        <v>70</v>
      </c>
      <c r="D4" s="5"/>
      <c r="E4"/>
      <c r="G4"/>
      <c r="H4"/>
      <c r="I4"/>
      <c r="J4"/>
      <c r="K4"/>
      <c r="M4" t="s">
        <v>80</v>
      </c>
      <c r="N4">
        <v>2984</v>
      </c>
    </row>
    <row r="5" spans="1:11" ht="12.75">
      <c r="A5" t="s">
        <v>77</v>
      </c>
      <c r="B5" s="5">
        <v>2295</v>
      </c>
      <c r="C5" s="54"/>
      <c r="D5" s="5"/>
      <c r="E5"/>
      <c r="G5"/>
      <c r="H5"/>
      <c r="I5"/>
      <c r="J5"/>
      <c r="K5"/>
    </row>
    <row r="6" spans="1:14" ht="12" customHeight="1">
      <c r="A6" t="s">
        <v>63</v>
      </c>
      <c r="B6" s="5"/>
      <c r="C6" s="5"/>
      <c r="D6" s="5"/>
      <c r="E6"/>
      <c r="F6"/>
      <c r="G6"/>
      <c r="H6"/>
      <c r="I6"/>
      <c r="J6"/>
      <c r="K6"/>
      <c r="M6" t="s">
        <v>78</v>
      </c>
      <c r="N6">
        <v>1</v>
      </c>
    </row>
    <row r="7" spans="2:14" ht="12.75">
      <c r="B7" s="5"/>
      <c r="C7" s="5"/>
      <c r="D7" s="5"/>
      <c r="E7"/>
      <c r="F7"/>
      <c r="G7"/>
      <c r="H7"/>
      <c r="I7"/>
      <c r="J7"/>
      <c r="K7"/>
      <c r="M7" t="s">
        <v>79</v>
      </c>
      <c r="N7">
        <v>2</v>
      </c>
    </row>
    <row r="8" spans="2:11" ht="12.75">
      <c r="B8" s="5"/>
      <c r="C8" s="5"/>
      <c r="D8" s="5"/>
      <c r="E8"/>
      <c r="F8"/>
      <c r="G8"/>
      <c r="H8"/>
      <c r="I8"/>
      <c r="J8"/>
      <c r="K8"/>
    </row>
    <row r="9" spans="4:19" ht="12.75" hidden="1">
      <c r="D9" s="56">
        <v>50</v>
      </c>
      <c r="E9" s="56">
        <v>100</v>
      </c>
      <c r="F9" s="56">
        <v>50</v>
      </c>
      <c r="G9" s="56">
        <v>200</v>
      </c>
      <c r="H9" s="56"/>
      <c r="I9" s="56"/>
      <c r="J9" s="56"/>
      <c r="K9" s="56"/>
      <c r="P9" s="56">
        <v>50</v>
      </c>
      <c r="Q9" s="56">
        <v>100</v>
      </c>
      <c r="R9" s="56">
        <v>50</v>
      </c>
      <c r="S9" s="56">
        <v>200</v>
      </c>
    </row>
    <row r="10" spans="1:23" s="14" customFormat="1" ht="12.75">
      <c r="A10" s="47"/>
      <c r="B10" s="48" t="s">
        <v>0</v>
      </c>
      <c r="C10" s="48" t="s">
        <v>1</v>
      </c>
      <c r="D10" s="59" t="s">
        <v>2</v>
      </c>
      <c r="E10" s="59" t="s">
        <v>3</v>
      </c>
      <c r="F10" s="59" t="s">
        <v>4</v>
      </c>
      <c r="G10" s="60" t="s">
        <v>5</v>
      </c>
      <c r="H10" s="61" t="s">
        <v>72</v>
      </c>
      <c r="I10" s="61" t="s">
        <v>73</v>
      </c>
      <c r="J10" s="61" t="s">
        <v>74</v>
      </c>
      <c r="K10" s="61" t="s">
        <v>75</v>
      </c>
      <c r="M10" s="48"/>
      <c r="N10" s="48" t="s">
        <v>0</v>
      </c>
      <c r="O10" s="48" t="s">
        <v>1</v>
      </c>
      <c r="P10" s="59" t="s">
        <v>2</v>
      </c>
      <c r="Q10" s="59" t="s">
        <v>3</v>
      </c>
      <c r="R10" s="59" t="s">
        <v>4</v>
      </c>
      <c r="S10" s="60" t="s">
        <v>5</v>
      </c>
      <c r="T10" s="61" t="s">
        <v>72</v>
      </c>
      <c r="U10" s="61" t="s">
        <v>73</v>
      </c>
      <c r="V10" s="61" t="s">
        <v>74</v>
      </c>
      <c r="W10" s="61" t="s">
        <v>75</v>
      </c>
    </row>
    <row r="11" spans="1:23" ht="12.75">
      <c r="A11" s="11">
        <v>4740</v>
      </c>
      <c r="B11" s="14">
        <v>47</v>
      </c>
      <c r="C11" s="14">
        <v>40</v>
      </c>
      <c r="D11" s="80">
        <v>0.9501597345943259</v>
      </c>
      <c r="E11" s="80">
        <v>0.9050517168462365</v>
      </c>
      <c r="F11" s="80">
        <v>0.9490471376148611</v>
      </c>
      <c r="G11" s="80">
        <v>0.9030349234322437</v>
      </c>
      <c r="H11" s="80">
        <v>12.73940917277312</v>
      </c>
      <c r="I11" s="80">
        <v>13.783123951665887</v>
      </c>
      <c r="J11" s="80">
        <v>14.07589084208928</v>
      </c>
      <c r="K11" s="80">
        <v>12.446642282349728</v>
      </c>
      <c r="M11" s="14">
        <v>4740</v>
      </c>
      <c r="N11" s="14">
        <v>47</v>
      </c>
      <c r="O11" s="14">
        <v>40</v>
      </c>
      <c r="P11" s="80">
        <v>0.9329655730077585</v>
      </c>
      <c r="Q11" s="80">
        <v>0.874353769107154</v>
      </c>
      <c r="R11" s="80">
        <v>0.94702</v>
      </c>
      <c r="S11" s="80">
        <v>0.89937</v>
      </c>
      <c r="T11" s="80">
        <v>13.481997168412134</v>
      </c>
      <c r="U11" s="80">
        <v>13.133242467071671</v>
      </c>
      <c r="V11" s="80">
        <v>14.803545757972294</v>
      </c>
      <c r="W11" s="80">
        <v>11.811693877511509</v>
      </c>
    </row>
    <row r="12" spans="1:25" ht="12.75">
      <c r="A12" s="11">
        <v>4741</v>
      </c>
      <c r="B12" s="14">
        <v>47</v>
      </c>
      <c r="C12" s="14">
        <v>41</v>
      </c>
      <c r="D12" s="80">
        <v>0.9513857017694214</v>
      </c>
      <c r="E12" s="80">
        <v>0.9072789713055253</v>
      </c>
      <c r="F12" s="80">
        <v>0.9501906915774324</v>
      </c>
      <c r="G12" s="80">
        <v>0.9051078933612992</v>
      </c>
      <c r="H12" s="80">
        <v>12.73940917277312</v>
      </c>
      <c r="I12" s="80">
        <v>13.720078455574168</v>
      </c>
      <c r="J12" s="80">
        <v>14.041336320670808</v>
      </c>
      <c r="K12" s="80">
        <v>12.418151307676482</v>
      </c>
      <c r="M12" s="11">
        <v>4741</v>
      </c>
      <c r="N12" s="14">
        <v>47</v>
      </c>
      <c r="O12" s="14">
        <v>41</v>
      </c>
      <c r="P12" s="80">
        <v>0.93494</v>
      </c>
      <c r="Q12" s="80">
        <v>0.87783</v>
      </c>
      <c r="R12" s="80">
        <v>0.93095</v>
      </c>
      <c r="S12" s="80">
        <v>0.87082</v>
      </c>
      <c r="T12" s="80">
        <v>13.481997168412134</v>
      </c>
      <c r="U12" s="80">
        <v>14.524888242377765</v>
      </c>
      <c r="V12" s="80">
        <v>15.358307450455003</v>
      </c>
      <c r="W12" s="80">
        <v>12.648577960334896</v>
      </c>
      <c r="X12" s="63"/>
      <c r="Y12" s="63"/>
    </row>
    <row r="13" spans="1:25" ht="12.75">
      <c r="A13" s="11">
        <v>4742</v>
      </c>
      <c r="B13" s="14">
        <v>47</v>
      </c>
      <c r="C13" s="14">
        <v>42</v>
      </c>
      <c r="D13" s="80">
        <v>0.9526434603028867</v>
      </c>
      <c r="E13" s="80">
        <v>0.9095694008880344</v>
      </c>
      <c r="F13" s="80">
        <v>0.9513610881108165</v>
      </c>
      <c r="G13" s="80">
        <v>0.9072342036181783</v>
      </c>
      <c r="H13" s="80">
        <v>12.73940917277312</v>
      </c>
      <c r="I13" s="80">
        <v>13.653405095911355</v>
      </c>
      <c r="J13" s="80">
        <v>14.00597816981896</v>
      </c>
      <c r="K13" s="80">
        <v>12.386836098865516</v>
      </c>
      <c r="M13" s="11">
        <v>4742</v>
      </c>
      <c r="N13" s="14">
        <v>47</v>
      </c>
      <c r="O13" s="14">
        <v>42</v>
      </c>
      <c r="P13" s="80">
        <v>0.93694</v>
      </c>
      <c r="Q13" s="80">
        <v>0.88136</v>
      </c>
      <c r="R13" s="80">
        <v>0.93271</v>
      </c>
      <c r="S13" s="80">
        <v>0.87391</v>
      </c>
      <c r="T13" s="80">
        <v>13.481997168412134</v>
      </c>
      <c r="U13" s="80">
        <v>14.392811567186646</v>
      </c>
      <c r="V13" s="80">
        <v>15.296759526385152</v>
      </c>
      <c r="W13" s="80">
        <v>12.578049209213628</v>
      </c>
      <c r="X13" s="63"/>
      <c r="Y13" s="63"/>
    </row>
    <row r="14" spans="1:25" ht="12.75">
      <c r="A14" s="11">
        <v>4743</v>
      </c>
      <c r="B14" s="14">
        <v>47</v>
      </c>
      <c r="C14" s="14">
        <v>43</v>
      </c>
      <c r="D14" s="80">
        <v>0.9539314273736494</v>
      </c>
      <c r="E14" s="80">
        <v>0.9119205493424859</v>
      </c>
      <c r="F14" s="80">
        <v>0.952556371511269</v>
      </c>
      <c r="G14" s="80">
        <v>0.9094106313727198</v>
      </c>
      <c r="H14" s="80">
        <v>12.73940917277312</v>
      </c>
      <c r="I14" s="80">
        <v>13.582810729810578</v>
      </c>
      <c r="J14" s="80">
        <v>13.969867420970505</v>
      </c>
      <c r="K14" s="80">
        <v>12.352352481613192</v>
      </c>
      <c r="M14" s="11">
        <v>4743</v>
      </c>
      <c r="N14" s="14">
        <v>47</v>
      </c>
      <c r="O14" s="14">
        <v>43</v>
      </c>
      <c r="P14" s="80">
        <v>0.93896</v>
      </c>
      <c r="Q14" s="80">
        <v>0.88494</v>
      </c>
      <c r="R14" s="80">
        <v>0.93449</v>
      </c>
      <c r="S14" s="80">
        <v>0.87704</v>
      </c>
      <c r="T14" s="80">
        <v>13.481997168412134</v>
      </c>
      <c r="U14" s="80">
        <v>14.255146405663213</v>
      </c>
      <c r="V14" s="80">
        <v>15.234869593214203</v>
      </c>
      <c r="W14" s="80">
        <v>12.502273980861144</v>
      </c>
      <c r="X14" s="63"/>
      <c r="Y14" s="63"/>
    </row>
    <row r="15" spans="1:25" ht="12.75">
      <c r="A15" s="11">
        <v>4744</v>
      </c>
      <c r="B15" s="14">
        <v>47</v>
      </c>
      <c r="C15" s="14">
        <v>44</v>
      </c>
      <c r="D15" s="80">
        <v>0.9552478708712356</v>
      </c>
      <c r="E15" s="80">
        <v>0.9143296713772844</v>
      </c>
      <c r="F15" s="80">
        <v>0.9537743334387054</v>
      </c>
      <c r="G15" s="80">
        <v>0.9116334686889723</v>
      </c>
      <c r="H15" s="80">
        <v>12.73940917277312</v>
      </c>
      <c r="I15" s="80">
        <v>13.507939235273321</v>
      </c>
      <c r="J15" s="80">
        <v>13.93305890815436</v>
      </c>
      <c r="K15" s="80">
        <v>12.314289499892082</v>
      </c>
      <c r="M15" s="11">
        <v>4744</v>
      </c>
      <c r="N15" s="14">
        <v>47</v>
      </c>
      <c r="O15" s="14">
        <v>44</v>
      </c>
      <c r="P15" s="80">
        <v>0.94099</v>
      </c>
      <c r="Q15" s="80">
        <v>0.88857</v>
      </c>
      <c r="R15" s="80">
        <v>0.93628</v>
      </c>
      <c r="S15" s="80">
        <v>0.88019</v>
      </c>
      <c r="T15" s="80">
        <v>13.481997168412134</v>
      </c>
      <c r="U15" s="80">
        <v>14.111860029959388</v>
      </c>
      <c r="V15" s="80">
        <v>15.17277352457423</v>
      </c>
      <c r="W15" s="80">
        <v>12.421083673797293</v>
      </c>
      <c r="X15" s="63"/>
      <c r="Y15" s="63"/>
    </row>
    <row r="16" spans="1:25" ht="12.75">
      <c r="A16" s="11">
        <v>4745</v>
      </c>
      <c r="B16" s="14">
        <v>47</v>
      </c>
      <c r="C16" s="14">
        <v>45</v>
      </c>
      <c r="D16" s="80">
        <v>0.9565908128668416</v>
      </c>
      <c r="E16" s="80">
        <v>0.9167935501133883</v>
      </c>
      <c r="F16" s="80">
        <v>0.9550125175424082</v>
      </c>
      <c r="G16" s="80">
        <v>0.9138985237377378</v>
      </c>
      <c r="H16" s="80">
        <v>12.73940917277312</v>
      </c>
      <c r="I16" s="80">
        <v>13.428395766034505</v>
      </c>
      <c r="J16" s="80">
        <v>13.895613872062604</v>
      </c>
      <c r="K16" s="80">
        <v>12.272191066745023</v>
      </c>
      <c r="M16" s="11">
        <v>4745</v>
      </c>
      <c r="N16" s="14">
        <v>47</v>
      </c>
      <c r="O16" s="14">
        <v>45</v>
      </c>
      <c r="P16" s="80">
        <v>0.94304</v>
      </c>
      <c r="Q16" s="80">
        <v>0.89222</v>
      </c>
      <c r="R16" s="80">
        <v>0.93807</v>
      </c>
      <c r="S16" s="80">
        <v>0.88336</v>
      </c>
      <c r="T16" s="80">
        <v>13.481997168412134</v>
      </c>
      <c r="U16" s="80">
        <v>13.962932386937966</v>
      </c>
      <c r="V16" s="80">
        <v>15.110609304041265</v>
      </c>
      <c r="W16" s="80">
        <v>12.334320251308835</v>
      </c>
      <c r="X16" s="63"/>
      <c r="Y16" s="63"/>
    </row>
    <row r="17" spans="1:25" ht="12.75">
      <c r="A17" s="11">
        <v>4746</v>
      </c>
      <c r="B17" s="14">
        <v>47</v>
      </c>
      <c r="C17" s="14">
        <v>46</v>
      </c>
      <c r="D17" s="80">
        <v>0.9579575888447618</v>
      </c>
      <c r="E17" s="80">
        <v>0.9193076775145286</v>
      </c>
      <c r="F17" s="80">
        <v>0.9562682503184883</v>
      </c>
      <c r="G17" s="80">
        <v>0.9162011700901956</v>
      </c>
      <c r="H17" s="80">
        <v>12.73940917277312</v>
      </c>
      <c r="I17" s="80">
        <v>13.343896372494022</v>
      </c>
      <c r="J17" s="80">
        <v>13.857612075225804</v>
      </c>
      <c r="K17" s="80">
        <v>12.22569347004134</v>
      </c>
      <c r="M17" s="11">
        <v>4746</v>
      </c>
      <c r="N17" s="14">
        <v>47</v>
      </c>
      <c r="O17" s="14">
        <v>46</v>
      </c>
      <c r="P17" s="80">
        <v>0.94509</v>
      </c>
      <c r="Q17" s="80">
        <v>0.8959</v>
      </c>
      <c r="R17" s="80">
        <v>0.93986</v>
      </c>
      <c r="S17" s="80">
        <v>0.88655</v>
      </c>
      <c r="T17" s="80">
        <v>13.481997168412134</v>
      </c>
      <c r="U17" s="80">
        <v>13.808412018555867</v>
      </c>
      <c r="V17" s="80">
        <v>15.048522029299258</v>
      </c>
      <c r="W17" s="80">
        <v>12.24188715766874</v>
      </c>
      <c r="X17" s="63"/>
      <c r="Y17" s="63"/>
    </row>
    <row r="18" spans="1:25" ht="12.75">
      <c r="A18" s="11">
        <v>4747</v>
      </c>
      <c r="B18" s="14">
        <v>47</v>
      </c>
      <c r="C18" s="14">
        <v>47</v>
      </c>
      <c r="D18" s="80">
        <v>0.9593450818455361</v>
      </c>
      <c r="E18" s="80">
        <v>0.9218666679373255</v>
      </c>
      <c r="F18" s="80">
        <v>0.9575386912766423</v>
      </c>
      <c r="G18" s="80">
        <v>0.9185364322530918</v>
      </c>
      <c r="H18" s="80">
        <v>12.73940917277312</v>
      </c>
      <c r="I18" s="80">
        <v>13.254217516930261</v>
      </c>
      <c r="J18" s="80">
        <v>13.819145019395828</v>
      </c>
      <c r="K18" s="80">
        <v>12.174481670307555</v>
      </c>
      <c r="M18" s="11">
        <v>4747</v>
      </c>
      <c r="N18" s="14">
        <v>47</v>
      </c>
      <c r="O18" s="14">
        <v>47</v>
      </c>
      <c r="P18" s="80">
        <v>0.94715</v>
      </c>
      <c r="Q18" s="80">
        <v>0.8996</v>
      </c>
      <c r="R18" s="80">
        <v>0.94166</v>
      </c>
      <c r="S18" s="80">
        <v>0.88976</v>
      </c>
      <c r="T18" s="80">
        <v>13.481997168412134</v>
      </c>
      <c r="U18" s="80">
        <v>13.648076076793563</v>
      </c>
      <c r="V18" s="80">
        <v>14.98662516271459</v>
      </c>
      <c r="W18" s="80">
        <v>12.143448082491107</v>
      </c>
      <c r="X18" s="63"/>
      <c r="Y18" s="63"/>
    </row>
    <row r="19" spans="1:25" ht="12.75">
      <c r="A19" s="11">
        <v>4748</v>
      </c>
      <c r="B19" s="14">
        <v>47</v>
      </c>
      <c r="C19" s="14">
        <v>48</v>
      </c>
      <c r="D19" s="80">
        <v>0.9607496695236951</v>
      </c>
      <c r="E19" s="80">
        <v>0.9244641462943677</v>
      </c>
      <c r="F19" s="80">
        <v>0.9588208819181299</v>
      </c>
      <c r="G19" s="80">
        <v>0.9208990703583587</v>
      </c>
      <c r="H19" s="80">
        <v>12.73940917277312</v>
      </c>
      <c r="I19" s="80">
        <v>13.159238816679528</v>
      </c>
      <c r="J19" s="80">
        <v>13.780317196548843</v>
      </c>
      <c r="K19" s="80">
        <v>12.118330792903805</v>
      </c>
      <c r="L19" s="62"/>
      <c r="M19" s="11">
        <v>4748</v>
      </c>
      <c r="N19" s="14">
        <v>47</v>
      </c>
      <c r="O19" s="14">
        <v>48</v>
      </c>
      <c r="P19" s="80">
        <v>0.9492</v>
      </c>
      <c r="Q19" s="80">
        <v>0.90331</v>
      </c>
      <c r="R19" s="80">
        <v>0.94345</v>
      </c>
      <c r="S19" s="80">
        <v>0.89296</v>
      </c>
      <c r="T19" s="80">
        <v>13.481997168412134</v>
      </c>
      <c r="U19" s="80">
        <v>13.481997168412134</v>
      </c>
      <c r="V19" s="80">
        <v>14.925064849532516</v>
      </c>
      <c r="W19" s="80">
        <v>12.038929487291751</v>
      </c>
      <c r="X19" s="63"/>
      <c r="Y19" s="63"/>
    </row>
    <row r="20" spans="1:25" ht="12.75">
      <c r="A20" s="11">
        <v>4749</v>
      </c>
      <c r="B20" s="14">
        <v>47</v>
      </c>
      <c r="C20" s="14">
        <v>49</v>
      </c>
      <c r="D20" s="80">
        <v>0.9621677829675955</v>
      </c>
      <c r="E20" s="80">
        <v>0.9270937702677702</v>
      </c>
      <c r="F20" s="80">
        <v>0.960111781834143</v>
      </c>
      <c r="G20" s="80">
        <v>0.9232836424741662</v>
      </c>
      <c r="H20" s="80">
        <v>12.73940917277312</v>
      </c>
      <c r="I20" s="80">
        <v>13.058770494396668</v>
      </c>
      <c r="J20" s="80">
        <v>13.741230478869067</v>
      </c>
      <c r="K20" s="80">
        <v>12.056949188300724</v>
      </c>
      <c r="L20" s="62"/>
      <c r="M20" s="11">
        <v>4749</v>
      </c>
      <c r="N20" s="14">
        <v>47</v>
      </c>
      <c r="O20" s="14">
        <v>49</v>
      </c>
      <c r="P20" s="80">
        <v>0.95125</v>
      </c>
      <c r="Q20" s="80">
        <v>0.90702</v>
      </c>
      <c r="R20" s="80">
        <v>0.94524</v>
      </c>
      <c r="S20" s="80">
        <v>0.89617</v>
      </c>
      <c r="T20" s="80">
        <v>13.481997168412134</v>
      </c>
      <c r="U20" s="80">
        <v>13.310311019081112</v>
      </c>
      <c r="V20" s="80">
        <v>14.863988635846402</v>
      </c>
      <c r="W20" s="80">
        <v>11.928319551646846</v>
      </c>
      <c r="X20" s="63"/>
      <c r="Y20" s="63"/>
    </row>
    <row r="21" spans="1:25" ht="12.75">
      <c r="A21" s="11">
        <v>4750</v>
      </c>
      <c r="B21" s="14">
        <v>47</v>
      </c>
      <c r="C21" s="14">
        <v>50</v>
      </c>
      <c r="D21" s="80">
        <v>0.9635959447348754</v>
      </c>
      <c r="E21" s="80">
        <v>0.9297492998662821</v>
      </c>
      <c r="F21" s="80">
        <v>0.9614082799320486</v>
      </c>
      <c r="G21" s="80">
        <v>0.9256845219882426</v>
      </c>
      <c r="H21" s="80">
        <v>12.73940917277312</v>
      </c>
      <c r="I21" s="80">
        <v>12.952536001165964</v>
      </c>
      <c r="J21" s="80">
        <v>13.701983077164265</v>
      </c>
      <c r="K21" s="80">
        <v>11.989962096774818</v>
      </c>
      <c r="L21" s="62"/>
      <c r="M21" s="11">
        <v>4750</v>
      </c>
      <c r="N21" s="14">
        <v>47</v>
      </c>
      <c r="O21" s="14">
        <v>50</v>
      </c>
      <c r="P21" s="80">
        <v>0.95328</v>
      </c>
      <c r="Q21" s="80">
        <v>0.91073</v>
      </c>
      <c r="R21" s="80">
        <v>0.94702</v>
      </c>
      <c r="S21" s="80">
        <v>0.89937</v>
      </c>
      <c r="T21" s="80">
        <v>13.481997168412134</v>
      </c>
      <c r="U21" s="80">
        <v>13.133242467071671</v>
      </c>
      <c r="V21" s="80">
        <v>14.803545757972294</v>
      </c>
      <c r="W21" s="80">
        <v>11.811693877511509</v>
      </c>
      <c r="X21" s="63"/>
      <c r="Y21" s="63"/>
    </row>
    <row r="22" spans="1:25" ht="12.75">
      <c r="A22" s="11">
        <v>4751</v>
      </c>
      <c r="B22" s="14">
        <v>47</v>
      </c>
      <c r="C22" s="14">
        <v>51</v>
      </c>
      <c r="D22" s="80">
        <v>0.9650304601881716</v>
      </c>
      <c r="E22" s="80">
        <v>0.9324240212810442</v>
      </c>
      <c r="F22" s="80">
        <v>0.9627072166671206</v>
      </c>
      <c r="G22" s="80">
        <v>0.9280959360132524</v>
      </c>
      <c r="H22" s="80">
        <v>12.73940917277312</v>
      </c>
      <c r="I22" s="80">
        <v>12.840287284823646</v>
      </c>
      <c r="J22" s="80">
        <v>13.662678011309303</v>
      </c>
      <c r="K22" s="80">
        <v>11.917018446287464</v>
      </c>
      <c r="L22" s="62"/>
      <c r="M22" s="11">
        <v>4751</v>
      </c>
      <c r="N22" s="14">
        <v>47</v>
      </c>
      <c r="O22" s="14">
        <v>51</v>
      </c>
      <c r="P22" s="80">
        <v>0.95529</v>
      </c>
      <c r="Q22" s="80">
        <v>0.91441</v>
      </c>
      <c r="R22" s="80">
        <v>0.94879</v>
      </c>
      <c r="S22" s="80">
        <v>0.90257</v>
      </c>
      <c r="T22" s="80">
        <v>13.481997168412134</v>
      </c>
      <c r="U22" s="80">
        <v>12.950888759496237</v>
      </c>
      <c r="V22" s="80">
        <v>14.743864054788919</v>
      </c>
      <c r="W22" s="80">
        <v>11.689021873119454</v>
      </c>
      <c r="X22" s="63"/>
      <c r="Y22" s="63"/>
    </row>
    <row r="23" spans="1:25" ht="12.75">
      <c r="A23" s="11">
        <v>4752</v>
      </c>
      <c r="B23" s="14">
        <v>47</v>
      </c>
      <c r="C23" s="14">
        <v>52</v>
      </c>
      <c r="D23" s="80">
        <v>0.9664673436459865</v>
      </c>
      <c r="E23" s="80">
        <v>0.935110601228672</v>
      </c>
      <c r="F23" s="80">
        <v>0.9640054272947189</v>
      </c>
      <c r="G23" s="80">
        <v>0.9305120438782054</v>
      </c>
      <c r="H23" s="80">
        <v>12.73940917277312</v>
      </c>
      <c r="I23" s="80">
        <v>12.721857266955888</v>
      </c>
      <c r="J23" s="80">
        <v>13.623425032327084</v>
      </c>
      <c r="K23" s="80">
        <v>11.837841407401925</v>
      </c>
      <c r="L23" s="62"/>
      <c r="M23" s="11">
        <v>4752</v>
      </c>
      <c r="N23" s="14">
        <v>47</v>
      </c>
      <c r="O23" s="14">
        <v>52</v>
      </c>
      <c r="P23" s="80">
        <v>0.95729</v>
      </c>
      <c r="Q23" s="80">
        <v>0.91808</v>
      </c>
      <c r="R23" s="80">
        <v>0.95054</v>
      </c>
      <c r="S23" s="80">
        <v>0.90574</v>
      </c>
      <c r="T23" s="80">
        <v>13.481997168412134</v>
      </c>
      <c r="U23" s="80">
        <v>12.76291009025659</v>
      </c>
      <c r="V23" s="80">
        <v>14.685024293120767</v>
      </c>
      <c r="W23" s="80">
        <v>11.559882965547958</v>
      </c>
      <c r="X23" s="63"/>
      <c r="Y23" s="63"/>
    </row>
    <row r="24" spans="1:25" ht="12.75">
      <c r="A24" s="11">
        <v>4753</v>
      </c>
      <c r="B24" s="14">
        <v>47</v>
      </c>
      <c r="C24" s="14">
        <v>53</v>
      </c>
      <c r="D24" s="80">
        <v>0.9679025268459326</v>
      </c>
      <c r="E24" s="80">
        <v>0.9378014693852912</v>
      </c>
      <c r="F24" s="80">
        <v>0.965299784796382</v>
      </c>
      <c r="G24" s="80">
        <v>0.9329270165527327</v>
      </c>
      <c r="H24" s="80">
        <v>12.73940917277312</v>
      </c>
      <c r="I24" s="80">
        <v>12.597108745540904</v>
      </c>
      <c r="J24" s="80">
        <v>13.58433483914621</v>
      </c>
      <c r="K24" s="80">
        <v>11.752183079167812</v>
      </c>
      <c r="M24" s="11">
        <v>4753</v>
      </c>
      <c r="N24" s="14">
        <v>47</v>
      </c>
      <c r="O24" s="14">
        <v>53</v>
      </c>
      <c r="P24" s="80">
        <v>0.95926</v>
      </c>
      <c r="Q24" s="80">
        <v>0.92171</v>
      </c>
      <c r="R24" s="80">
        <v>0.95227</v>
      </c>
      <c r="S24" s="80">
        <v>0.90889</v>
      </c>
      <c r="T24" s="80">
        <v>13.481997168412134</v>
      </c>
      <c r="U24" s="80">
        <v>12.569348154909962</v>
      </c>
      <c r="V24" s="80">
        <v>14.627141620174445</v>
      </c>
      <c r="W24" s="80">
        <v>11.42420370314765</v>
      </c>
      <c r="X24" s="63"/>
      <c r="Y24" s="63"/>
    </row>
    <row r="25" spans="1:25" ht="12.75">
      <c r="A25" s="11">
        <v>4754</v>
      </c>
      <c r="B25" s="14">
        <v>47</v>
      </c>
      <c r="C25" s="14">
        <v>54</v>
      </c>
      <c r="D25" s="80">
        <v>0.9693326010708769</v>
      </c>
      <c r="E25" s="80">
        <v>0.9404902125602699</v>
      </c>
      <c r="F25" s="80">
        <v>0.9665872044196314</v>
      </c>
      <c r="G25" s="80">
        <v>0.9353350457372579</v>
      </c>
      <c r="H25" s="80">
        <v>12.73940917277312</v>
      </c>
      <c r="I25" s="80">
        <v>12.465635700008683</v>
      </c>
      <c r="J25" s="80">
        <v>13.545498935170189</v>
      </c>
      <c r="K25" s="80">
        <v>11.659545937611616</v>
      </c>
      <c r="M25" s="11">
        <v>4754</v>
      </c>
      <c r="N25" s="14">
        <v>47</v>
      </c>
      <c r="O25" s="14">
        <v>54</v>
      </c>
      <c r="P25" s="80">
        <v>0.9612</v>
      </c>
      <c r="Q25" s="80">
        <v>0.9253</v>
      </c>
      <c r="R25" s="80">
        <v>0.95399</v>
      </c>
      <c r="S25" s="80">
        <v>0.91202</v>
      </c>
      <c r="T25" s="80">
        <v>13.481997168412134</v>
      </c>
      <c r="U25" s="80">
        <v>12.370496473688869</v>
      </c>
      <c r="V25" s="80">
        <v>14.570345174414555</v>
      </c>
      <c r="W25" s="80">
        <v>11.282148467686447</v>
      </c>
      <c r="X25" s="63"/>
      <c r="Y25" s="63"/>
    </row>
    <row r="26" spans="1:25" ht="12.75">
      <c r="A26" s="11">
        <v>4755</v>
      </c>
      <c r="B26" s="14">
        <v>47</v>
      </c>
      <c r="C26" s="14">
        <v>55</v>
      </c>
      <c r="D26" s="80">
        <v>0.9707542625480666</v>
      </c>
      <c r="E26" s="80">
        <v>0.9431705444594396</v>
      </c>
      <c r="F26" s="80">
        <v>0.9678646304140857</v>
      </c>
      <c r="G26" s="80">
        <v>0.9377303200086891</v>
      </c>
      <c r="H26" s="80">
        <v>12.73940917277312</v>
      </c>
      <c r="I26" s="80">
        <v>12.326958079647275</v>
      </c>
      <c r="J26" s="80">
        <v>13.507004907659061</v>
      </c>
      <c r="K26" s="80">
        <v>11.559362344761334</v>
      </c>
      <c r="M26" s="11">
        <v>4755</v>
      </c>
      <c r="N26" s="14">
        <v>47</v>
      </c>
      <c r="O26" s="14">
        <v>55</v>
      </c>
      <c r="P26" s="80">
        <v>0.96311</v>
      </c>
      <c r="Q26" s="80">
        <v>0.92885</v>
      </c>
      <c r="R26" s="80">
        <v>0.95568</v>
      </c>
      <c r="S26" s="80">
        <v>0.91512</v>
      </c>
      <c r="T26" s="80">
        <v>13.481997168412134</v>
      </c>
      <c r="U26" s="80">
        <v>12.16674593030391</v>
      </c>
      <c r="V26" s="80">
        <v>14.514759473714388</v>
      </c>
      <c r="W26" s="80">
        <v>11.133983625001655</v>
      </c>
      <c r="X26" s="63"/>
      <c r="Y26" s="63"/>
    </row>
    <row r="27" spans="1:25" ht="12.75">
      <c r="A27" s="11">
        <v>4756</v>
      </c>
      <c r="B27" s="14">
        <v>47</v>
      </c>
      <c r="C27" s="14">
        <v>56</v>
      </c>
      <c r="D27" s="80">
        <v>0.9721634507529574</v>
      </c>
      <c r="E27" s="80">
        <v>0.9458346772084306</v>
      </c>
      <c r="F27" s="80">
        <v>0.9691290862176051</v>
      </c>
      <c r="G27" s="80">
        <v>0.9401071203587932</v>
      </c>
      <c r="H27" s="80">
        <v>12.73940917277312</v>
      </c>
      <c r="I27" s="80">
        <v>12.18092293242958</v>
      </c>
      <c r="J27" s="80">
        <v>13.468959723883941</v>
      </c>
      <c r="K27" s="80">
        <v>11.451372381318759</v>
      </c>
      <c r="M27" s="11">
        <v>4756</v>
      </c>
      <c r="N27" s="14">
        <v>47</v>
      </c>
      <c r="O27" s="14">
        <v>56</v>
      </c>
      <c r="P27" s="80">
        <v>0.96498</v>
      </c>
      <c r="Q27" s="80">
        <v>0.93234</v>
      </c>
      <c r="R27" s="80">
        <v>0.95734</v>
      </c>
      <c r="S27" s="80">
        <v>0.91818</v>
      </c>
      <c r="T27" s="80">
        <v>13.481997168412134</v>
      </c>
      <c r="U27" s="80">
        <v>11.957906382297145</v>
      </c>
      <c r="V27" s="80">
        <v>14.460448783588173</v>
      </c>
      <c r="W27" s="80">
        <v>10.979454767121105</v>
      </c>
      <c r="X27" s="63"/>
      <c r="Y27" s="63"/>
    </row>
    <row r="28" spans="1:25" ht="12.75">
      <c r="A28" s="11">
        <v>4757</v>
      </c>
      <c r="B28" s="14">
        <v>47</v>
      </c>
      <c r="C28" s="14">
        <v>57</v>
      </c>
      <c r="D28" s="80">
        <v>0.9735556434138567</v>
      </c>
      <c r="E28" s="80">
        <v>0.9484738624108876</v>
      </c>
      <c r="F28" s="80">
        <v>0.9703777644348118</v>
      </c>
      <c r="G28" s="80">
        <v>0.9424599925254572</v>
      </c>
      <c r="H28" s="80">
        <v>12.73940917277312</v>
      </c>
      <c r="I28" s="80">
        <v>12.027672503994053</v>
      </c>
      <c r="J28" s="80">
        <v>13.43148153855429</v>
      </c>
      <c r="K28" s="80">
        <v>11.335600138212882</v>
      </c>
      <c r="M28" s="11">
        <v>4757</v>
      </c>
      <c r="N28" s="14">
        <v>47</v>
      </c>
      <c r="O28" s="14">
        <v>57</v>
      </c>
      <c r="P28" s="80">
        <v>0.96682</v>
      </c>
      <c r="Q28" s="80">
        <v>0.93576</v>
      </c>
      <c r="R28" s="80">
        <v>0.95898</v>
      </c>
      <c r="S28" s="80">
        <v>0.92119</v>
      </c>
      <c r="T28" s="80">
        <v>13.481997168412134</v>
      </c>
      <c r="U28" s="80">
        <v>11.743890776415473</v>
      </c>
      <c r="V28" s="80">
        <v>14.407481735527837</v>
      </c>
      <c r="W28" s="80">
        <v>10.818406209299768</v>
      </c>
      <c r="X28" s="63"/>
      <c r="Y28" s="63"/>
    </row>
    <row r="29" spans="1:25" ht="12.75">
      <c r="A29" s="11">
        <v>4758</v>
      </c>
      <c r="B29" s="14">
        <v>47</v>
      </c>
      <c r="C29" s="14">
        <v>58</v>
      </c>
      <c r="D29" s="80">
        <v>0.9749259983883498</v>
      </c>
      <c r="E29" s="80">
        <v>0.9510786507929363</v>
      </c>
      <c r="F29" s="80">
        <v>0.9716081053236693</v>
      </c>
      <c r="G29" s="80">
        <v>0.9447839003335075</v>
      </c>
      <c r="H29" s="80">
        <v>12.73940917277312</v>
      </c>
      <c r="I29" s="80">
        <v>11.867672523703659</v>
      </c>
      <c r="J29" s="80">
        <v>13.394695761651237</v>
      </c>
      <c r="K29" s="80">
        <v>11.212385934825543</v>
      </c>
      <c r="M29" s="11">
        <v>4758</v>
      </c>
      <c r="N29" s="14">
        <v>47</v>
      </c>
      <c r="O29" s="14">
        <v>58</v>
      </c>
      <c r="P29" s="80">
        <v>0.96861</v>
      </c>
      <c r="Q29" s="80">
        <v>0.93913</v>
      </c>
      <c r="R29" s="80">
        <v>0.96059</v>
      </c>
      <c r="S29" s="80">
        <v>0.92417</v>
      </c>
      <c r="T29" s="80">
        <v>13.481997168412134</v>
      </c>
      <c r="U29" s="80">
        <v>11.524263015822326</v>
      </c>
      <c r="V29" s="80">
        <v>14.355895827764751</v>
      </c>
      <c r="W29" s="80">
        <v>10.650364356469709</v>
      </c>
      <c r="X29" s="63"/>
      <c r="Y29" s="63"/>
    </row>
    <row r="30" spans="1:25" ht="12.75">
      <c r="A30" s="11">
        <v>4759</v>
      </c>
      <c r="B30" s="14">
        <v>47</v>
      </c>
      <c r="C30" s="14">
        <v>59</v>
      </c>
      <c r="D30" s="80">
        <v>0.9762702668028006</v>
      </c>
      <c r="E30" s="80">
        <v>0.9536406291349062</v>
      </c>
      <c r="F30" s="80">
        <v>0.9728178345044126</v>
      </c>
      <c r="G30" s="80">
        <v>0.9470743040355015</v>
      </c>
      <c r="H30" s="80">
        <v>12.73940917277312</v>
      </c>
      <c r="I30" s="80">
        <v>11.701337267243586</v>
      </c>
      <c r="J30" s="80">
        <v>13.35871059135731</v>
      </c>
      <c r="K30" s="80">
        <v>11.082035848659396</v>
      </c>
      <c r="M30" s="11">
        <v>4759</v>
      </c>
      <c r="N30" s="14">
        <v>47</v>
      </c>
      <c r="O30" s="14">
        <v>59</v>
      </c>
      <c r="P30" s="80">
        <v>0.97035</v>
      </c>
      <c r="Q30" s="80">
        <v>0.94242</v>
      </c>
      <c r="R30" s="80">
        <v>0.96217</v>
      </c>
      <c r="S30" s="80">
        <v>0.92709</v>
      </c>
      <c r="T30" s="80">
        <v>13.481997168412134</v>
      </c>
      <c r="U30" s="80">
        <v>11.299325679523628</v>
      </c>
      <c r="V30" s="80">
        <v>14.30578077514255</v>
      </c>
      <c r="W30" s="80">
        <v>10.475542072793212</v>
      </c>
      <c r="X30" s="63"/>
      <c r="Y30" s="63"/>
    </row>
    <row r="31" spans="1:25" ht="12.75">
      <c r="A31" s="11">
        <v>4760</v>
      </c>
      <c r="B31" s="14">
        <v>47</v>
      </c>
      <c r="C31" s="14">
        <v>60</v>
      </c>
      <c r="D31" s="80">
        <v>0.9775851481713367</v>
      </c>
      <c r="E31" s="80">
        <v>0.9561531177392916</v>
      </c>
      <c r="F31" s="80">
        <v>0.974004932089713</v>
      </c>
      <c r="G31" s="80">
        <v>0.9493271094114847</v>
      </c>
      <c r="H31" s="80">
        <v>12.73940917277312</v>
      </c>
      <c r="I31" s="80">
        <v>11.52882058486999</v>
      </c>
      <c r="J31" s="80">
        <v>13.323607836884863</v>
      </c>
      <c r="K31" s="80">
        <v>10.94462192075825</v>
      </c>
      <c r="M31" s="11">
        <v>4760</v>
      </c>
      <c r="N31" s="14">
        <v>47</v>
      </c>
      <c r="O31" s="14">
        <v>60</v>
      </c>
      <c r="P31" s="80">
        <v>0.97205</v>
      </c>
      <c r="Q31" s="80">
        <v>0.94563</v>
      </c>
      <c r="R31" s="80">
        <v>0.96371</v>
      </c>
      <c r="S31" s="80">
        <v>0.92997</v>
      </c>
      <c r="T31" s="80">
        <v>13.481997168412134</v>
      </c>
      <c r="U31" s="80">
        <v>11.069446632849349</v>
      </c>
      <c r="V31" s="80">
        <v>14.257217615058993</v>
      </c>
      <c r="W31" s="80">
        <v>10.294226186202492</v>
      </c>
      <c r="X31" s="63"/>
      <c r="Y31" s="63"/>
    </row>
    <row r="32" spans="1:25" ht="12.75">
      <c r="A32" s="11">
        <v>4761</v>
      </c>
      <c r="B32" s="14">
        <v>47</v>
      </c>
      <c r="C32" s="14">
        <v>61</v>
      </c>
      <c r="D32" s="80">
        <v>0.9788675775682112</v>
      </c>
      <c r="E32" s="80">
        <v>0.9586098297268609</v>
      </c>
      <c r="F32" s="80">
        <v>0.9751676055837665</v>
      </c>
      <c r="G32" s="80">
        <v>0.9515386231904222</v>
      </c>
      <c r="H32" s="80">
        <v>12.73940917277312</v>
      </c>
      <c r="I32" s="80">
        <v>11.350340060338736</v>
      </c>
      <c r="J32" s="80">
        <v>13.289462279354042</v>
      </c>
      <c r="K32" s="80">
        <v>10.800286953757814</v>
      </c>
      <c r="M32" s="11">
        <v>4761</v>
      </c>
      <c r="N32" s="14">
        <v>47</v>
      </c>
      <c r="O32" s="14">
        <v>61</v>
      </c>
      <c r="P32" s="80">
        <v>0.9737</v>
      </c>
      <c r="Q32" s="80">
        <v>0.94875</v>
      </c>
      <c r="R32" s="80">
        <v>0.96522</v>
      </c>
      <c r="S32" s="80">
        <v>0.93278</v>
      </c>
      <c r="T32" s="80">
        <v>13.481997168412134</v>
      </c>
      <c r="U32" s="80">
        <v>10.835087279550956</v>
      </c>
      <c r="V32" s="80">
        <v>14.210279658816223</v>
      </c>
      <c r="W32" s="80">
        <v>10.106804789146867</v>
      </c>
      <c r="X32" s="63"/>
      <c r="Y32" s="63"/>
    </row>
    <row r="33" spans="1:25" ht="12.75">
      <c r="A33" s="11">
        <v>4762</v>
      </c>
      <c r="B33" s="14">
        <v>47</v>
      </c>
      <c r="C33" s="14">
        <v>62</v>
      </c>
      <c r="D33" s="80">
        <v>0.9801148034832274</v>
      </c>
      <c r="E33" s="80">
        <v>0.9610050296429774</v>
      </c>
      <c r="F33" s="80">
        <v>0.9763042957224365</v>
      </c>
      <c r="G33" s="80">
        <v>0.9537055705547072</v>
      </c>
      <c r="H33" s="80">
        <v>12.73940917277312</v>
      </c>
      <c r="I33" s="80">
        <v>11.166150695052348</v>
      </c>
      <c r="J33" s="80">
        <v>13.256339748300727</v>
      </c>
      <c r="K33" s="80">
        <v>10.64922011952474</v>
      </c>
      <c r="M33" s="11">
        <v>4762</v>
      </c>
      <c r="N33" s="14">
        <v>47</v>
      </c>
      <c r="O33" s="14">
        <v>62</v>
      </c>
      <c r="P33" s="80">
        <v>0.9753</v>
      </c>
      <c r="Q33" s="80">
        <v>0.95178</v>
      </c>
      <c r="R33" s="80">
        <v>0.9667</v>
      </c>
      <c r="S33" s="80">
        <v>0.93554</v>
      </c>
      <c r="T33" s="80">
        <v>13.481997168412134</v>
      </c>
      <c r="U33" s="80">
        <v>10.59586651273023</v>
      </c>
      <c r="V33" s="80">
        <v>14.164973411550719</v>
      </c>
      <c r="W33" s="80">
        <v>9.912890269591646</v>
      </c>
      <c r="X33" s="63"/>
      <c r="Y33" s="63"/>
    </row>
    <row r="34" spans="1:25" ht="12.75">
      <c r="A34" s="11">
        <v>4763</v>
      </c>
      <c r="B34" s="14">
        <v>47</v>
      </c>
      <c r="C34" s="14">
        <v>63</v>
      </c>
      <c r="D34" s="80">
        <v>0.9813243884717338</v>
      </c>
      <c r="E34" s="80">
        <v>0.963333545432989</v>
      </c>
      <c r="F34" s="80">
        <v>0.9774136770630638</v>
      </c>
      <c r="G34" s="80">
        <v>0.955825102623969</v>
      </c>
      <c r="H34" s="80">
        <v>12.73940917277312</v>
      </c>
      <c r="I34" s="80">
        <v>10.976552833162348</v>
      </c>
      <c r="J34" s="80">
        <v>13.224297267720647</v>
      </c>
      <c r="K34" s="80">
        <v>10.49166473821482</v>
      </c>
      <c r="M34" s="11">
        <v>4763</v>
      </c>
      <c r="N34" s="14">
        <v>47</v>
      </c>
      <c r="O34" s="14">
        <v>63</v>
      </c>
      <c r="P34" s="80">
        <v>0.97684</v>
      </c>
      <c r="Q34" s="80">
        <v>0.95472</v>
      </c>
      <c r="R34" s="80">
        <v>0.96814</v>
      </c>
      <c r="S34" s="80">
        <v>0.93824</v>
      </c>
      <c r="T34" s="80">
        <v>13.481997168412134</v>
      </c>
      <c r="U34" s="80">
        <v>10.352217524746166</v>
      </c>
      <c r="V34" s="80">
        <v>14.12135358212902</v>
      </c>
      <c r="W34" s="80">
        <v>9.712861111029282</v>
      </c>
      <c r="X34" s="63"/>
      <c r="Y34" s="63"/>
    </row>
    <row r="35" spans="1:25" ht="12.75">
      <c r="A35" s="11">
        <v>4764</v>
      </c>
      <c r="B35" s="14">
        <v>47</v>
      </c>
      <c r="C35" s="14">
        <v>64</v>
      </c>
      <c r="D35" s="80">
        <v>0.9824939847168302</v>
      </c>
      <c r="E35" s="80">
        <v>0.9655903454009679</v>
      </c>
      <c r="F35" s="80">
        <v>0.9784946700252125</v>
      </c>
      <c r="G35" s="80">
        <v>0.9578948257170264</v>
      </c>
      <c r="H35" s="80">
        <v>12.73940917277312</v>
      </c>
      <c r="I35" s="80">
        <v>10.78204688352501</v>
      </c>
      <c r="J35" s="80">
        <v>13.193389135931133</v>
      </c>
      <c r="K35" s="80">
        <v>10.328066920366998</v>
      </c>
      <c r="M35" s="11">
        <v>4764</v>
      </c>
      <c r="N35" s="14">
        <v>47</v>
      </c>
      <c r="O35" s="14">
        <v>64</v>
      </c>
      <c r="P35" s="80">
        <v>0.97832</v>
      </c>
      <c r="Q35" s="80">
        <v>0.95756</v>
      </c>
      <c r="R35" s="80">
        <v>0.96953</v>
      </c>
      <c r="S35" s="80">
        <v>0.94087</v>
      </c>
      <c r="T35" s="80">
        <v>13.481997168412134</v>
      </c>
      <c r="U35" s="80">
        <v>10.104672229504997</v>
      </c>
      <c r="V35" s="80">
        <v>14.079467105301605</v>
      </c>
      <c r="W35" s="80">
        <v>9.507202292615526</v>
      </c>
      <c r="X35" s="63"/>
      <c r="Y35" s="63"/>
    </row>
    <row r="36" spans="1:25" ht="12.75">
      <c r="A36" s="11">
        <v>4765</v>
      </c>
      <c r="B36" s="14">
        <v>47</v>
      </c>
      <c r="C36" s="14">
        <v>65</v>
      </c>
      <c r="D36" s="80">
        <v>0.9836218765100856</v>
      </c>
      <c r="E36" s="80">
        <v>0.9677715938638554</v>
      </c>
      <c r="F36" s="80">
        <v>0.9795464408627388</v>
      </c>
      <c r="G36" s="80">
        <v>0.9599128074881651</v>
      </c>
      <c r="H36" s="80">
        <v>12.73940917277312</v>
      </c>
      <c r="I36" s="80">
        <v>10.583019649789476</v>
      </c>
      <c r="J36" s="80">
        <v>13.163652718830763</v>
      </c>
      <c r="K36" s="80">
        <v>10.158776103731833</v>
      </c>
      <c r="M36" s="11">
        <v>4765</v>
      </c>
      <c r="N36" s="14">
        <v>47</v>
      </c>
      <c r="O36" s="14">
        <v>65</v>
      </c>
      <c r="P36" s="80">
        <v>0.97975</v>
      </c>
      <c r="Q36" s="80">
        <v>0.9603</v>
      </c>
      <c r="R36" s="80">
        <v>0.9709</v>
      </c>
      <c r="S36" s="80">
        <v>0.94344</v>
      </c>
      <c r="T36" s="80">
        <v>13.481997168412134</v>
      </c>
      <c r="U36" s="80">
        <v>9.853863023301658</v>
      </c>
      <c r="V36" s="80">
        <v>14.039352273633433</v>
      </c>
      <c r="W36" s="80">
        <v>9.296507918080358</v>
      </c>
      <c r="X36" s="63"/>
      <c r="Y36" s="63"/>
    </row>
    <row r="37" spans="1:25" ht="12.75">
      <c r="A37" s="11">
        <v>4766</v>
      </c>
      <c r="B37" s="14">
        <v>47</v>
      </c>
      <c r="C37" s="14">
        <v>66</v>
      </c>
      <c r="D37" s="80">
        <v>0.9847072254865881</v>
      </c>
      <c r="E37" s="80">
        <v>0.9698751436369805</v>
      </c>
      <c r="F37" s="80">
        <v>0.9805683486451907</v>
      </c>
      <c r="G37" s="80">
        <v>0.9618774807923907</v>
      </c>
      <c r="H37" s="80">
        <v>12.73940917277312</v>
      </c>
      <c r="I37" s="80">
        <v>10.379509973405066</v>
      </c>
      <c r="J37" s="80">
        <v>13.135102241099828</v>
      </c>
      <c r="K37" s="80">
        <v>9.983816905078358</v>
      </c>
      <c r="M37" s="11">
        <v>4766</v>
      </c>
      <c r="N37" s="14">
        <v>47</v>
      </c>
      <c r="O37" s="14">
        <v>66</v>
      </c>
      <c r="P37" s="80">
        <v>0.98111</v>
      </c>
      <c r="Q37" s="80">
        <v>0.96293</v>
      </c>
      <c r="R37" s="80">
        <v>0.97222</v>
      </c>
      <c r="S37" s="80">
        <v>0.94594</v>
      </c>
      <c r="T37" s="80">
        <v>13.481997168412134</v>
      </c>
      <c r="U37" s="80">
        <v>9.600544945336708</v>
      </c>
      <c r="V37" s="80">
        <v>14.00103909063434</v>
      </c>
      <c r="W37" s="80">
        <v>9.081503023114504</v>
      </c>
      <c r="X37" s="63"/>
      <c r="Y37" s="63"/>
    </row>
    <row r="38" spans="1:25" ht="12.75">
      <c r="A38" s="11">
        <v>4767</v>
      </c>
      <c r="B38" s="14">
        <v>47</v>
      </c>
      <c r="C38" s="14">
        <v>67</v>
      </c>
      <c r="D38" s="80">
        <v>0.9857498915456223</v>
      </c>
      <c r="E38" s="80">
        <v>0.9719002082002213</v>
      </c>
      <c r="F38" s="80">
        <v>0.9815598710439261</v>
      </c>
      <c r="G38" s="80">
        <v>0.963787505162477</v>
      </c>
      <c r="H38" s="80">
        <v>12.73940917277312</v>
      </c>
      <c r="I38" s="80">
        <v>10.171201717661095</v>
      </c>
      <c r="J38" s="80">
        <v>13.107733762465326</v>
      </c>
      <c r="K38" s="80">
        <v>9.802877127968888</v>
      </c>
      <c r="M38" s="11">
        <v>4767</v>
      </c>
      <c r="N38" s="14">
        <v>47</v>
      </c>
      <c r="O38" s="14">
        <v>67</v>
      </c>
      <c r="P38" s="80">
        <v>0.98242</v>
      </c>
      <c r="Q38" s="80">
        <v>0.96545</v>
      </c>
      <c r="R38" s="80">
        <v>0.9735</v>
      </c>
      <c r="S38" s="80">
        <v>0.94837</v>
      </c>
      <c r="T38" s="80">
        <v>13.481997168412134</v>
      </c>
      <c r="U38" s="80">
        <v>9.34521708601059</v>
      </c>
      <c r="V38" s="80">
        <v>13.964529630499705</v>
      </c>
      <c r="W38" s="80">
        <v>8.86268462392302</v>
      </c>
      <c r="X38" s="63"/>
      <c r="Y38" s="63"/>
    </row>
    <row r="39" spans="1:25" ht="12.75">
      <c r="A39" s="11">
        <v>4768</v>
      </c>
      <c r="B39" s="14">
        <v>47</v>
      </c>
      <c r="C39" s="14">
        <v>68</v>
      </c>
      <c r="D39" s="80">
        <v>0.9867503074098485</v>
      </c>
      <c r="E39" s="80">
        <v>0.9738471323053715</v>
      </c>
      <c r="F39" s="80">
        <v>0.9825205316599023</v>
      </c>
      <c r="G39" s="80">
        <v>0.965641629371424</v>
      </c>
      <c r="H39" s="80">
        <v>12.73940917277312</v>
      </c>
      <c r="I39" s="80">
        <v>9.957383952091014</v>
      </c>
      <c r="J39" s="80">
        <v>13.0815286610901</v>
      </c>
      <c r="K39" s="80">
        <v>9.615264463774036</v>
      </c>
      <c r="M39" s="11">
        <v>4768</v>
      </c>
      <c r="N39" s="14">
        <v>47</v>
      </c>
      <c r="O39" s="14">
        <v>68</v>
      </c>
      <c r="P39" s="80">
        <v>0.98366</v>
      </c>
      <c r="Q39" s="80">
        <v>0.96785</v>
      </c>
      <c r="R39" s="80">
        <v>0.97474</v>
      </c>
      <c r="S39" s="80">
        <v>0.95073</v>
      </c>
      <c r="T39" s="80">
        <v>13.481997168412134</v>
      </c>
      <c r="U39" s="80">
        <v>9.088833284400538</v>
      </c>
      <c r="V39" s="80">
        <v>13.929837025243293</v>
      </c>
      <c r="W39" s="80">
        <v>8.640993427569379</v>
      </c>
      <c r="X39" s="63"/>
      <c r="Y39" s="63"/>
    </row>
    <row r="40" spans="1:25" ht="12.75">
      <c r="A40" s="11">
        <v>4769</v>
      </c>
      <c r="B40" s="14">
        <v>47</v>
      </c>
      <c r="C40" s="14">
        <v>69</v>
      </c>
      <c r="D40" s="80">
        <v>0.9877099524497945</v>
      </c>
      <c r="E40" s="80">
        <v>0.975718327833565</v>
      </c>
      <c r="F40" s="80">
        <v>0.9834497853344519</v>
      </c>
      <c r="G40" s="80">
        <v>0.9674384709642833</v>
      </c>
      <c r="H40" s="80">
        <v>12.73940917277312</v>
      </c>
      <c r="I40" s="80">
        <v>9.736404867527444</v>
      </c>
      <c r="J40" s="80">
        <v>13.056441402570607</v>
      </c>
      <c r="K40" s="80">
        <v>9.419372637729955</v>
      </c>
      <c r="M40" s="11">
        <v>4769</v>
      </c>
      <c r="N40" s="14">
        <v>47</v>
      </c>
      <c r="O40" s="14">
        <v>69</v>
      </c>
      <c r="P40" s="80">
        <v>0.98484</v>
      </c>
      <c r="Q40" s="80">
        <v>0.97014</v>
      </c>
      <c r="R40" s="80">
        <v>0.97594</v>
      </c>
      <c r="S40" s="80">
        <v>0.95302</v>
      </c>
      <c r="T40" s="80">
        <v>13.481997168412134</v>
      </c>
      <c r="U40" s="80">
        <v>8.83251293878797</v>
      </c>
      <c r="V40" s="80">
        <v>13.896965904924013</v>
      </c>
      <c r="W40" s="80">
        <v>8.41754420227609</v>
      </c>
      <c r="X40" s="63"/>
      <c r="Y40" s="63"/>
    </row>
    <row r="41" spans="1:25" ht="12.75">
      <c r="A41" s="11">
        <v>4770</v>
      </c>
      <c r="B41" s="14">
        <v>47</v>
      </c>
      <c r="C41" s="14">
        <v>70</v>
      </c>
      <c r="D41" s="80">
        <v>0.9886298152763748</v>
      </c>
      <c r="E41" s="80">
        <v>0.9775152859336724</v>
      </c>
      <c r="F41" s="80">
        <v>0.984346930083929</v>
      </c>
      <c r="G41" s="80">
        <v>0.9691763449947248</v>
      </c>
      <c r="H41" s="80">
        <v>12.73940917277312</v>
      </c>
      <c r="I41" s="80">
        <v>9.506681920448004</v>
      </c>
      <c r="J41" s="80">
        <v>13.032439856533896</v>
      </c>
      <c r="K41" s="80">
        <v>9.213651236687229</v>
      </c>
      <c r="M41" s="11">
        <v>4770</v>
      </c>
      <c r="N41" s="14">
        <v>47</v>
      </c>
      <c r="O41" s="14">
        <v>70</v>
      </c>
      <c r="P41" s="80">
        <v>0.98596</v>
      </c>
      <c r="Q41" s="80">
        <v>0.97232</v>
      </c>
      <c r="R41" s="80">
        <v>0.97711</v>
      </c>
      <c r="S41" s="80">
        <v>0.95524</v>
      </c>
      <c r="T41" s="80">
        <v>13.481997168412134</v>
      </c>
      <c r="U41" s="80">
        <v>8.575986307576505</v>
      </c>
      <c r="V41" s="80">
        <v>13.865845047677835</v>
      </c>
      <c r="W41" s="80">
        <v>8.192138428310804</v>
      </c>
      <c r="X41" s="63"/>
      <c r="Y41" s="63"/>
    </row>
    <row r="42" spans="1:25" ht="12.75">
      <c r="A42" s="11">
        <v>4771</v>
      </c>
      <c r="B42" s="14">
        <v>47</v>
      </c>
      <c r="C42" s="14">
        <v>71</v>
      </c>
      <c r="D42" s="80">
        <v>0.989509330122892</v>
      </c>
      <c r="E42" s="80">
        <v>0.9792364834717758</v>
      </c>
      <c r="F42" s="80">
        <v>0.9852112006087099</v>
      </c>
      <c r="G42" s="80">
        <v>0.9708534437901541</v>
      </c>
      <c r="H42" s="80">
        <v>12.73940917277312</v>
      </c>
      <c r="I42" s="80">
        <v>9.267772420208832</v>
      </c>
      <c r="J42" s="80">
        <v>13.009532822558795</v>
      </c>
      <c r="K42" s="80">
        <v>8.997648770423156</v>
      </c>
      <c r="M42" s="11">
        <v>4840</v>
      </c>
      <c r="N42" s="14">
        <v>48</v>
      </c>
      <c r="O42" s="14">
        <v>40</v>
      </c>
      <c r="P42" s="80">
        <v>0.92778</v>
      </c>
      <c r="Q42" s="80">
        <v>0.86529</v>
      </c>
      <c r="R42" s="80">
        <v>0.9239</v>
      </c>
      <c r="S42" s="80">
        <v>0.85857</v>
      </c>
      <c r="T42" s="80">
        <v>13.310311019081112</v>
      </c>
      <c r="U42" s="80">
        <v>14.651451235201971</v>
      </c>
      <c r="V42" s="80">
        <v>15.38242564603676</v>
      </c>
      <c r="W42" s="80">
        <v>12.579336608246324</v>
      </c>
      <c r="X42" s="63"/>
      <c r="Y42" s="63"/>
    </row>
    <row r="43" spans="1:25" ht="12.75">
      <c r="A43" s="11">
        <v>4772</v>
      </c>
      <c r="B43" s="14">
        <v>47</v>
      </c>
      <c r="C43" s="14">
        <v>72</v>
      </c>
      <c r="D43" s="80">
        <v>0.9903469329864795</v>
      </c>
      <c r="E43" s="80">
        <v>0.9808784476280863</v>
      </c>
      <c r="F43" s="80">
        <v>0.9860419549178162</v>
      </c>
      <c r="G43" s="80">
        <v>0.9724681999420349</v>
      </c>
      <c r="H43" s="80">
        <v>12.73940917277312</v>
      </c>
      <c r="I43" s="80">
        <v>9.0203343406864</v>
      </c>
      <c r="J43" s="80">
        <v>12.987755214296893</v>
      </c>
      <c r="K43" s="80">
        <v>8.771988299162626</v>
      </c>
      <c r="M43" s="11">
        <v>4841</v>
      </c>
      <c r="N43" s="14">
        <v>48</v>
      </c>
      <c r="O43" s="14">
        <v>41</v>
      </c>
      <c r="P43" s="80">
        <v>0.92985</v>
      </c>
      <c r="Q43" s="80">
        <v>0.86889</v>
      </c>
      <c r="R43" s="80">
        <v>0.92573</v>
      </c>
      <c r="S43" s="80">
        <v>0.86173</v>
      </c>
      <c r="T43" s="80">
        <v>13.310311019081112</v>
      </c>
      <c r="U43" s="80">
        <v>14.524888242377765</v>
      </c>
      <c r="V43" s="80">
        <v>15.318726518361032</v>
      </c>
      <c r="W43" s="80">
        <v>12.516472743097843</v>
      </c>
      <c r="X43" s="63"/>
      <c r="Y43" s="63"/>
    </row>
    <row r="44" spans="1:25" ht="12.75">
      <c r="A44" s="11">
        <v>4773</v>
      </c>
      <c r="B44" s="14">
        <v>47</v>
      </c>
      <c r="C44" s="14">
        <v>73</v>
      </c>
      <c r="D44" s="80">
        <v>0.9911405283678577</v>
      </c>
      <c r="E44" s="80">
        <v>0.9824366586885769</v>
      </c>
      <c r="F44" s="80">
        <v>0.9868388449921923</v>
      </c>
      <c r="G44" s="80">
        <v>0.9740196217694388</v>
      </c>
      <c r="H44" s="80">
        <v>12.73940917277312</v>
      </c>
      <c r="I44" s="80">
        <v>8.766099567326068</v>
      </c>
      <c r="J44" s="80">
        <v>12.96715575513901</v>
      </c>
      <c r="K44" s="80">
        <v>8.538352984960177</v>
      </c>
      <c r="M44" s="11">
        <v>4842</v>
      </c>
      <c r="N44" s="14">
        <v>48</v>
      </c>
      <c r="O44" s="14">
        <v>42</v>
      </c>
      <c r="P44" s="80">
        <v>0.93194</v>
      </c>
      <c r="Q44" s="80">
        <v>0.87255</v>
      </c>
      <c r="R44" s="80">
        <v>0.92757</v>
      </c>
      <c r="S44" s="80">
        <v>0.86492</v>
      </c>
      <c r="T44" s="80">
        <v>13.310311019081112</v>
      </c>
      <c r="U44" s="80">
        <v>14.392811567186646</v>
      </c>
      <c r="V44" s="80">
        <v>15.254435274786822</v>
      </c>
      <c r="W44" s="80">
        <v>12.448687311480938</v>
      </c>
      <c r="X44" s="63"/>
      <c r="Y44" s="63"/>
    </row>
    <row r="45" spans="1:25" ht="12.75">
      <c r="A45" s="11">
        <v>4774</v>
      </c>
      <c r="B45" s="14">
        <v>47</v>
      </c>
      <c r="C45" s="14">
        <v>74</v>
      </c>
      <c r="D45" s="80">
        <v>0.9918893144006488</v>
      </c>
      <c r="E45" s="80">
        <v>0.9839091367628484</v>
      </c>
      <c r="F45" s="80">
        <v>0.9876018605964995</v>
      </c>
      <c r="G45" s="80">
        <v>0.975507384059782</v>
      </c>
      <c r="H45" s="80">
        <v>12.73940917277312</v>
      </c>
      <c r="I45" s="80">
        <v>8.506256302654792</v>
      </c>
      <c r="J45" s="80">
        <v>12.947749641483103</v>
      </c>
      <c r="K45" s="80">
        <v>8.29791583394481</v>
      </c>
      <c r="M45" s="11">
        <v>4843</v>
      </c>
      <c r="N45" s="14">
        <v>48</v>
      </c>
      <c r="O45" s="14">
        <v>43</v>
      </c>
      <c r="P45" s="80">
        <v>0.93406</v>
      </c>
      <c r="Q45" s="80">
        <v>0.87627</v>
      </c>
      <c r="R45" s="80">
        <v>0.92943</v>
      </c>
      <c r="S45" s="80">
        <v>0.86816</v>
      </c>
      <c r="T45" s="80">
        <v>13.310311019081112</v>
      </c>
      <c r="U45" s="80">
        <v>14.255146405663213</v>
      </c>
      <c r="V45" s="80">
        <v>15.189683826690963</v>
      </c>
      <c r="W45" s="80">
        <v>12.37577359805336</v>
      </c>
      <c r="X45" s="63"/>
      <c r="Y45" s="63"/>
    </row>
    <row r="46" spans="1:25" ht="12.75">
      <c r="A46" s="11">
        <v>4775</v>
      </c>
      <c r="B46" s="14">
        <v>47</v>
      </c>
      <c r="C46" s="14">
        <v>75</v>
      </c>
      <c r="D46" s="80">
        <v>0.992593810997542</v>
      </c>
      <c r="E46" s="80">
        <v>0.985296518784831</v>
      </c>
      <c r="F46" s="80">
        <v>0.9883311856803682</v>
      </c>
      <c r="G46" s="80">
        <v>0.9769315527878965</v>
      </c>
      <c r="H46" s="80">
        <v>12.73940917277312</v>
      </c>
      <c r="I46" s="80">
        <v>8.241080326984909</v>
      </c>
      <c r="J46" s="80">
        <v>12.929518099266877</v>
      </c>
      <c r="K46" s="80">
        <v>8.050971400491152</v>
      </c>
      <c r="M46" s="11">
        <v>4844</v>
      </c>
      <c r="N46" s="14">
        <v>48</v>
      </c>
      <c r="O46" s="14">
        <v>44</v>
      </c>
      <c r="P46" s="80">
        <v>0.93619</v>
      </c>
      <c r="Q46" s="80">
        <v>0.88004</v>
      </c>
      <c r="R46" s="80">
        <v>0.9313</v>
      </c>
      <c r="S46" s="80">
        <v>0.87143</v>
      </c>
      <c r="T46" s="80">
        <v>13.310311019081112</v>
      </c>
      <c r="U46" s="80">
        <v>14.111860029959388</v>
      </c>
      <c r="V46" s="80">
        <v>15.124612588026359</v>
      </c>
      <c r="W46" s="80">
        <v>12.297558461014141</v>
      </c>
      <c r="X46" s="63"/>
      <c r="Y46" s="63"/>
    </row>
    <row r="47" spans="1:25" ht="12.75">
      <c r="A47" s="11">
        <v>4776</v>
      </c>
      <c r="B47" s="14">
        <v>47</v>
      </c>
      <c r="C47" s="14">
        <v>76</v>
      </c>
      <c r="D47" s="80">
        <v>0.9932544070057286</v>
      </c>
      <c r="E47" s="80">
        <v>0.9865992103134155</v>
      </c>
      <c r="F47" s="80">
        <v>0.9890271176211378</v>
      </c>
      <c r="G47" s="80">
        <v>0.9782924298561944</v>
      </c>
      <c r="H47" s="80">
        <v>12.73940917277312</v>
      </c>
      <c r="I47" s="80">
        <v>7.971273340203032</v>
      </c>
      <c r="J47" s="80">
        <v>12.912446147941026</v>
      </c>
      <c r="K47" s="80">
        <v>7.798236365035127</v>
      </c>
      <c r="M47" s="11">
        <v>4845</v>
      </c>
      <c r="N47" s="14">
        <v>48</v>
      </c>
      <c r="O47" s="14">
        <v>45</v>
      </c>
      <c r="P47" s="80">
        <v>0.93835</v>
      </c>
      <c r="Q47" s="80">
        <v>0.88386</v>
      </c>
      <c r="R47" s="80">
        <v>0.93319</v>
      </c>
      <c r="S47" s="80">
        <v>0.87474</v>
      </c>
      <c r="T47" s="80">
        <v>13.310311019081112</v>
      </c>
      <c r="U47" s="80">
        <v>13.962932386937966</v>
      </c>
      <c r="V47" s="80">
        <v>15.05936505143016</v>
      </c>
      <c r="W47" s="80">
        <v>12.213878354588918</v>
      </c>
      <c r="X47" s="63"/>
      <c r="Y47" s="63"/>
    </row>
    <row r="48" spans="1:25" ht="12.75">
      <c r="A48" s="11">
        <v>4777</v>
      </c>
      <c r="B48" s="14">
        <v>47</v>
      </c>
      <c r="C48" s="14">
        <v>77</v>
      </c>
      <c r="D48" s="80">
        <v>0.9938715227189268</v>
      </c>
      <c r="E48" s="80">
        <v>0.9878177043887229</v>
      </c>
      <c r="F48" s="80">
        <v>0.9896901151093731</v>
      </c>
      <c r="G48" s="80">
        <v>0.9795906482856138</v>
      </c>
      <c r="H48" s="80">
        <v>12.73940917277312</v>
      </c>
      <c r="I48" s="80">
        <v>7.697902479305659</v>
      </c>
      <c r="J48" s="80">
        <v>12.896518371936315</v>
      </c>
      <c r="K48" s="80">
        <v>7.540793280142465</v>
      </c>
      <c r="M48" s="11">
        <v>4846</v>
      </c>
      <c r="N48" s="14">
        <v>48</v>
      </c>
      <c r="O48" s="14">
        <v>46</v>
      </c>
      <c r="P48" s="80">
        <v>0.94051</v>
      </c>
      <c r="Q48" s="80">
        <v>0.8877</v>
      </c>
      <c r="R48" s="80">
        <v>0.93507</v>
      </c>
      <c r="S48" s="80">
        <v>0.87806</v>
      </c>
      <c r="T48" s="80">
        <v>13.310311019081112</v>
      </c>
      <c r="U48" s="80">
        <v>13.808412018555867</v>
      </c>
      <c r="V48" s="80">
        <v>14.994093237267844</v>
      </c>
      <c r="W48" s="80">
        <v>12.124629800369135</v>
      </c>
      <c r="X48" s="63"/>
      <c r="Y48" s="63"/>
    </row>
    <row r="49" spans="1:25" ht="12.75">
      <c r="A49" s="11">
        <v>4778</v>
      </c>
      <c r="B49" s="14">
        <v>47</v>
      </c>
      <c r="C49" s="14">
        <v>78</v>
      </c>
      <c r="D49" s="80">
        <v>0.9944456991565741</v>
      </c>
      <c r="E49" s="80">
        <v>0.9889527580474772</v>
      </c>
      <c r="F49" s="80">
        <v>0.9903208411080532</v>
      </c>
      <c r="G49" s="80">
        <v>0.9808272582300919</v>
      </c>
      <c r="H49" s="80">
        <v>12.73940917277312</v>
      </c>
      <c r="I49" s="80">
        <v>7.422383396961946</v>
      </c>
      <c r="J49" s="80">
        <v>12.881716612960325</v>
      </c>
      <c r="K49" s="80">
        <v>7.280075956774741</v>
      </c>
      <c r="M49" s="11">
        <v>4847</v>
      </c>
      <c r="N49" s="14">
        <v>48</v>
      </c>
      <c r="O49" s="14">
        <v>47</v>
      </c>
      <c r="P49" s="80">
        <v>0.94268</v>
      </c>
      <c r="Q49" s="80">
        <v>0.89158</v>
      </c>
      <c r="R49" s="80">
        <v>0.93696</v>
      </c>
      <c r="S49" s="80">
        <v>0.8814</v>
      </c>
      <c r="T49" s="80">
        <v>13.310311019081112</v>
      </c>
      <c r="U49" s="80">
        <v>13.648076076793563</v>
      </c>
      <c r="V49" s="80">
        <v>14.928916090690663</v>
      </c>
      <c r="W49" s="80">
        <v>12.029471005184014</v>
      </c>
      <c r="X49" s="63"/>
      <c r="Y49" s="63"/>
    </row>
    <row r="50" spans="1:25" ht="12.75">
      <c r="A50" s="11">
        <v>4779</v>
      </c>
      <c r="B50" s="14">
        <v>47</v>
      </c>
      <c r="C50" s="14">
        <v>79</v>
      </c>
      <c r="D50" s="80">
        <v>0.9949784485310414</v>
      </c>
      <c r="E50" s="80">
        <v>0.9900070770679922</v>
      </c>
      <c r="F50" s="80">
        <v>0.990920117263386</v>
      </c>
      <c r="G50" s="80">
        <v>0.9820036393709695</v>
      </c>
      <c r="H50" s="80">
        <v>12.73940917277312</v>
      </c>
      <c r="I50" s="80">
        <v>7.145273192322084</v>
      </c>
      <c r="J50" s="80">
        <v>12.867998085935094</v>
      </c>
      <c r="K50" s="80">
        <v>7.016684279160112</v>
      </c>
      <c r="M50" s="11">
        <v>4848</v>
      </c>
      <c r="N50" s="14">
        <v>48</v>
      </c>
      <c r="O50" s="14">
        <v>48</v>
      </c>
      <c r="P50" s="80">
        <v>0.94485</v>
      </c>
      <c r="Q50" s="80">
        <v>0.89547</v>
      </c>
      <c r="R50" s="80">
        <v>0.93886</v>
      </c>
      <c r="S50" s="80">
        <v>0.88476</v>
      </c>
      <c r="T50" s="80">
        <v>13.310311019081112</v>
      </c>
      <c r="U50" s="80">
        <v>13.481997168412134</v>
      </c>
      <c r="V50" s="80">
        <v>14.863988635846404</v>
      </c>
      <c r="W50" s="80">
        <v>11.928319551646844</v>
      </c>
      <c r="X50" s="63"/>
      <c r="Y50" s="63"/>
    </row>
    <row r="51" spans="1:25" ht="12.75">
      <c r="A51" s="11">
        <v>4780</v>
      </c>
      <c r="B51" s="14">
        <v>47</v>
      </c>
      <c r="C51" s="14">
        <v>80</v>
      </c>
      <c r="D51" s="80">
        <v>0.995471757384455</v>
      </c>
      <c r="E51" s="80">
        <v>0.9909843398943319</v>
      </c>
      <c r="F51" s="80">
        <v>0.9914887705010378</v>
      </c>
      <c r="G51" s="80">
        <v>0.9831212003396519</v>
      </c>
      <c r="H51" s="80">
        <v>12.73940917277312</v>
      </c>
      <c r="I51" s="80">
        <v>6.866548106596771</v>
      </c>
      <c r="J51" s="80">
        <v>12.855308262622511</v>
      </c>
      <c r="K51" s="80">
        <v>6.750649016747381</v>
      </c>
      <c r="M51" s="11">
        <v>4849</v>
      </c>
      <c r="N51" s="14">
        <v>48</v>
      </c>
      <c r="O51" s="14">
        <v>49</v>
      </c>
      <c r="P51" s="80">
        <v>0.94702</v>
      </c>
      <c r="Q51" s="80">
        <v>0.89938</v>
      </c>
      <c r="R51" s="80">
        <v>0.94075</v>
      </c>
      <c r="S51" s="80">
        <v>0.88812</v>
      </c>
      <c r="T51" s="80">
        <v>13.310311019081112</v>
      </c>
      <c r="U51" s="80">
        <v>13.310311019081112</v>
      </c>
      <c r="V51" s="80">
        <v>14.799468443716071</v>
      </c>
      <c r="W51" s="80">
        <v>11.821153594446153</v>
      </c>
      <c r="X51" s="63"/>
      <c r="Y51" s="63"/>
    </row>
    <row r="52" spans="1:25" ht="12.75">
      <c r="A52" s="11">
        <v>4781</v>
      </c>
      <c r="B52" s="14">
        <v>47</v>
      </c>
      <c r="C52" s="14">
        <v>81</v>
      </c>
      <c r="D52" s="80">
        <v>0.9959271688547257</v>
      </c>
      <c r="E52" s="80">
        <v>0.9918873790737934</v>
      </c>
      <c r="F52" s="80">
        <v>0.9920275915580014</v>
      </c>
      <c r="G52" s="80">
        <v>0.9841812962830572</v>
      </c>
      <c r="H52" s="80">
        <v>12.73940917277312</v>
      </c>
      <c r="I52" s="80">
        <v>6.586841515746216</v>
      </c>
      <c r="J52" s="80">
        <v>12.84360446714117</v>
      </c>
      <c r="K52" s="80">
        <v>6.482646221378168</v>
      </c>
      <c r="M52" s="11">
        <v>4850</v>
      </c>
      <c r="N52" s="14">
        <v>48</v>
      </c>
      <c r="O52" s="14">
        <v>50</v>
      </c>
      <c r="P52" s="80">
        <v>0.94918</v>
      </c>
      <c r="Q52" s="80">
        <v>0.90328</v>
      </c>
      <c r="R52" s="80">
        <v>0.94263</v>
      </c>
      <c r="S52" s="80">
        <v>0.89148</v>
      </c>
      <c r="T52" s="80">
        <v>13.310311019081112</v>
      </c>
      <c r="U52" s="80">
        <v>13.133242467071671</v>
      </c>
      <c r="V52" s="80">
        <v>14.735515953509985</v>
      </c>
      <c r="W52" s="80">
        <v>11.708037532642798</v>
      </c>
      <c r="X52" s="63"/>
      <c r="Y52" s="63"/>
    </row>
    <row r="53" spans="1:25" ht="12.75">
      <c r="A53" s="11">
        <v>4782</v>
      </c>
      <c r="B53" s="14">
        <v>47</v>
      </c>
      <c r="C53" s="14">
        <v>82</v>
      </c>
      <c r="D53" s="80">
        <v>0.9963459933332708</v>
      </c>
      <c r="E53" s="80">
        <v>0.9927185930054435</v>
      </c>
      <c r="F53" s="80">
        <v>0.9925374189320663</v>
      </c>
      <c r="G53" s="80">
        <v>0.985185393069342</v>
      </c>
      <c r="H53" s="80">
        <v>12.73940917277312</v>
      </c>
      <c r="I53" s="80">
        <v>6.307369945701943</v>
      </c>
      <c r="J53" s="80">
        <v>12.832850379284942</v>
      </c>
      <c r="K53" s="80">
        <v>6.2139287391901235</v>
      </c>
      <c r="M53" s="11">
        <v>4851</v>
      </c>
      <c r="N53" s="14">
        <v>48</v>
      </c>
      <c r="O53" s="14">
        <v>51</v>
      </c>
      <c r="P53" s="80">
        <v>0.95133</v>
      </c>
      <c r="Q53" s="80">
        <v>0.90717</v>
      </c>
      <c r="R53" s="80">
        <v>0.9445</v>
      </c>
      <c r="S53" s="80">
        <v>0.89484</v>
      </c>
      <c r="T53" s="80">
        <v>13.310311019081112</v>
      </c>
      <c r="U53" s="80">
        <v>12.950888759496237</v>
      </c>
      <c r="V53" s="80">
        <v>14.67226952265356</v>
      </c>
      <c r="W53" s="80">
        <v>11.58893025592379</v>
      </c>
      <c r="X53" s="63"/>
      <c r="Y53" s="63"/>
    </row>
    <row r="54" spans="1:25" ht="12.75">
      <c r="A54" s="11">
        <v>4783</v>
      </c>
      <c r="B54" s="14">
        <v>47</v>
      </c>
      <c r="C54" s="14">
        <v>83</v>
      </c>
      <c r="D54" s="80">
        <v>0.9967294599309854</v>
      </c>
      <c r="E54" s="80">
        <v>0.9934802430176564</v>
      </c>
      <c r="F54" s="80">
        <v>0.9930192248986432</v>
      </c>
      <c r="G54" s="80">
        <v>0.9861352365924679</v>
      </c>
      <c r="H54" s="80">
        <v>12.73940917277312</v>
      </c>
      <c r="I54" s="80">
        <v>6.029884548794651</v>
      </c>
      <c r="J54" s="80">
        <v>12.82301209541689</v>
      </c>
      <c r="K54" s="80">
        <v>5.9462816261508795</v>
      </c>
      <c r="M54" s="11">
        <v>4852</v>
      </c>
      <c r="N54" s="14">
        <v>48</v>
      </c>
      <c r="O54" s="14">
        <v>52</v>
      </c>
      <c r="P54" s="80">
        <v>0.95346</v>
      </c>
      <c r="Q54" s="80">
        <v>0.91105</v>
      </c>
      <c r="R54" s="80">
        <v>0.94636</v>
      </c>
      <c r="S54" s="80">
        <v>0.89818</v>
      </c>
      <c r="T54" s="80">
        <v>13.310311019081112</v>
      </c>
      <c r="U54" s="80">
        <v>12.76291009025659</v>
      </c>
      <c r="V54" s="80">
        <v>14.609817567507756</v>
      </c>
      <c r="W54" s="80">
        <v>11.463403541829946</v>
      </c>
      <c r="X54" s="63"/>
      <c r="Y54" s="63"/>
    </row>
    <row r="55" spans="1:25" ht="12.75">
      <c r="A55" s="11">
        <v>4784</v>
      </c>
      <c r="B55" s="14">
        <v>47</v>
      </c>
      <c r="C55" s="14">
        <v>84</v>
      </c>
      <c r="D55" s="80">
        <v>0.9970796449525599</v>
      </c>
      <c r="E55" s="80">
        <v>0.9941762972142102</v>
      </c>
      <c r="F55" s="80">
        <v>0.9934740710189477</v>
      </c>
      <c r="G55" s="80">
        <v>0.9870327652906887</v>
      </c>
      <c r="H55" s="80">
        <v>12.73940917277312</v>
      </c>
      <c r="I55" s="80">
        <v>5.754899091682715</v>
      </c>
      <c r="J55" s="80">
        <v>12.814034300023373</v>
      </c>
      <c r="K55" s="80">
        <v>5.6802739644324625</v>
      </c>
      <c r="M55" s="11">
        <v>4853</v>
      </c>
      <c r="N55" s="14">
        <v>48</v>
      </c>
      <c r="O55" s="14">
        <v>53</v>
      </c>
      <c r="P55" s="80">
        <v>0.95556</v>
      </c>
      <c r="Q55" s="80">
        <v>0.91491</v>
      </c>
      <c r="R55" s="80">
        <v>0.9482</v>
      </c>
      <c r="S55" s="80">
        <v>0.90151</v>
      </c>
      <c r="T55" s="80">
        <v>13.310311019081112</v>
      </c>
      <c r="U55" s="80">
        <v>12.569348154909962</v>
      </c>
      <c r="V55" s="80">
        <v>14.548286387798164</v>
      </c>
      <c r="W55" s="80">
        <v>11.331372786192908</v>
      </c>
      <c r="X55" s="63"/>
      <c r="Y55" s="63"/>
    </row>
    <row r="56" spans="1:25" ht="12.75">
      <c r="A56" s="11">
        <v>4785</v>
      </c>
      <c r="B56" s="14">
        <v>47</v>
      </c>
      <c r="C56" s="14">
        <v>85</v>
      </c>
      <c r="D56" s="80">
        <v>0.9973989494013921</v>
      </c>
      <c r="E56" s="80">
        <v>0.9948113946571103</v>
      </c>
      <c r="F56" s="80">
        <v>0.9939028776180804</v>
      </c>
      <c r="G56" s="80">
        <v>0.9878796544661915</v>
      </c>
      <c r="H56" s="80">
        <v>12.73940917277312</v>
      </c>
      <c r="I56" s="80">
        <v>5.482064905648727</v>
      </c>
      <c r="J56" s="80">
        <v>12.80585369366835</v>
      </c>
      <c r="K56" s="80">
        <v>5.415620384753499</v>
      </c>
      <c r="M56" s="11">
        <v>4854</v>
      </c>
      <c r="N56" s="14">
        <v>48</v>
      </c>
      <c r="O56" s="14">
        <v>54</v>
      </c>
      <c r="P56" s="80">
        <v>0.95764</v>
      </c>
      <c r="Q56" s="80">
        <v>0.91872</v>
      </c>
      <c r="R56" s="80">
        <v>0.95003</v>
      </c>
      <c r="S56" s="80">
        <v>0.90481</v>
      </c>
      <c r="T56" s="80">
        <v>13.310311019081112</v>
      </c>
      <c r="U56" s="80">
        <v>12.370496473688869</v>
      </c>
      <c r="V56" s="80">
        <v>14.487818227862878</v>
      </c>
      <c r="W56" s="80">
        <v>11.192989264907101</v>
      </c>
      <c r="X56" s="63"/>
      <c r="Y56" s="63"/>
    </row>
    <row r="57" spans="1:25" ht="12.75">
      <c r="A57" s="11">
        <v>4786</v>
      </c>
      <c r="B57" s="14">
        <v>47</v>
      </c>
      <c r="C57" s="14">
        <v>86</v>
      </c>
      <c r="D57" s="80">
        <v>0.997689136007129</v>
      </c>
      <c r="E57" s="80">
        <v>0.9953889276047435</v>
      </c>
      <c r="F57" s="80">
        <v>0.994306351707751</v>
      </c>
      <c r="G57" s="80">
        <v>0.9886771716179825</v>
      </c>
      <c r="H57" s="80">
        <v>12.73940917277312</v>
      </c>
      <c r="I57" s="80">
        <v>5.2119890821580235</v>
      </c>
      <c r="J57" s="80">
        <v>12.798423630679343</v>
      </c>
      <c r="K57" s="80">
        <v>5.152974624251799</v>
      </c>
      <c r="M57" s="11">
        <v>4855</v>
      </c>
      <c r="N57" s="14">
        <v>48</v>
      </c>
      <c r="O57" s="14">
        <v>55</v>
      </c>
      <c r="P57" s="80">
        <v>0.95969</v>
      </c>
      <c r="Q57" s="80">
        <v>0.9225</v>
      </c>
      <c r="R57" s="80">
        <v>0.95183</v>
      </c>
      <c r="S57" s="80">
        <v>0.90809</v>
      </c>
      <c r="T57" s="80">
        <v>13.310311019081112</v>
      </c>
      <c r="U57" s="80">
        <v>12.16674593030391</v>
      </c>
      <c r="V57" s="80">
        <v>14.428551137894544</v>
      </c>
      <c r="W57" s="80">
        <v>11.048505811490479</v>
      </c>
      <c r="X57" s="63"/>
      <c r="Y57" s="63"/>
    </row>
    <row r="58" spans="1:25" ht="12.75">
      <c r="A58" s="11">
        <v>4787</v>
      </c>
      <c r="B58" s="14">
        <v>47</v>
      </c>
      <c r="C58" s="14">
        <v>87</v>
      </c>
      <c r="D58" s="80">
        <v>0.9979515954642796</v>
      </c>
      <c r="E58" s="80">
        <v>0.9959115657252134</v>
      </c>
      <c r="F58" s="80">
        <v>0.9946851268948369</v>
      </c>
      <c r="G58" s="80">
        <v>0.9894264508616156</v>
      </c>
      <c r="H58" s="80">
        <v>12.73940917277312</v>
      </c>
      <c r="I58" s="80">
        <v>4.946121077754667</v>
      </c>
      <c r="J58" s="80">
        <v>12.791707227033157</v>
      </c>
      <c r="K58" s="80">
        <v>4.89382302349463</v>
      </c>
      <c r="M58" s="11">
        <v>4856</v>
      </c>
      <c r="N58" s="14">
        <v>48</v>
      </c>
      <c r="O58" s="14">
        <v>56</v>
      </c>
      <c r="P58" s="80">
        <v>0.9617</v>
      </c>
      <c r="Q58" s="80">
        <v>0.92622</v>
      </c>
      <c r="R58" s="80">
        <v>0.95361</v>
      </c>
      <c r="S58" s="80">
        <v>0.91134</v>
      </c>
      <c r="T58" s="80">
        <v>13.310311019081112</v>
      </c>
      <c r="U58" s="80">
        <v>11.957906382297145</v>
      </c>
      <c r="V58" s="80">
        <v>14.370558622036542</v>
      </c>
      <c r="W58" s="80">
        <v>10.897658779341716</v>
      </c>
      <c r="X58" s="63"/>
      <c r="Y58" s="63"/>
    </row>
    <row r="59" spans="1:25" ht="12.75">
      <c r="A59" s="11">
        <v>4788</v>
      </c>
      <c r="B59" s="14">
        <v>47</v>
      </c>
      <c r="C59" s="14">
        <v>88</v>
      </c>
      <c r="D59" s="80">
        <v>0.9981875224163066</v>
      </c>
      <c r="E59" s="80">
        <v>0.9963816031252003</v>
      </c>
      <c r="F59" s="80">
        <v>0.9950399277673101</v>
      </c>
      <c r="G59" s="80">
        <v>0.9901288173137662</v>
      </c>
      <c r="H59" s="80">
        <v>12.73940917277312</v>
      </c>
      <c r="I59" s="80">
        <v>4.686737143178807</v>
      </c>
      <c r="J59" s="80">
        <v>12.785672811315797</v>
      </c>
      <c r="K59" s="80">
        <v>4.640473504636132</v>
      </c>
      <c r="M59" s="11">
        <v>4857</v>
      </c>
      <c r="N59" s="14">
        <v>48</v>
      </c>
      <c r="O59" s="14">
        <v>57</v>
      </c>
      <c r="P59" s="80">
        <v>0.96367</v>
      </c>
      <c r="Q59" s="80">
        <v>0.92989</v>
      </c>
      <c r="R59" s="80">
        <v>0.95536</v>
      </c>
      <c r="S59" s="80">
        <v>0.91454</v>
      </c>
      <c r="T59" s="80">
        <v>13.310311019081112</v>
      </c>
      <c r="U59" s="80">
        <v>11.743890776415473</v>
      </c>
      <c r="V59" s="80">
        <v>14.313919413190943</v>
      </c>
      <c r="W59" s="80">
        <v>10.740282382305642</v>
      </c>
      <c r="X59" s="63"/>
      <c r="Y59" s="63"/>
    </row>
    <row r="60" spans="1:25" ht="12.75">
      <c r="A60" s="11">
        <v>4789</v>
      </c>
      <c r="B60" s="14">
        <v>47</v>
      </c>
      <c r="C60" s="14">
        <v>89</v>
      </c>
      <c r="D60" s="80">
        <v>0.9983983438917533</v>
      </c>
      <c r="E60" s="80">
        <v>0.9968018102130952</v>
      </c>
      <c r="F60" s="80">
        <v>0.9953717149813293</v>
      </c>
      <c r="G60" s="80">
        <v>0.9907860746353864</v>
      </c>
      <c r="H60" s="80">
        <v>12.73940917277312</v>
      </c>
      <c r="I60" s="80">
        <v>4.436086549987851</v>
      </c>
      <c r="J60" s="80">
        <v>12.780282943155674</v>
      </c>
      <c r="K60" s="80">
        <v>4.395212779605297</v>
      </c>
      <c r="M60" s="11">
        <v>4858</v>
      </c>
      <c r="N60" s="14">
        <v>48</v>
      </c>
      <c r="O60" s="14">
        <v>58</v>
      </c>
      <c r="P60" s="80">
        <v>0.9656</v>
      </c>
      <c r="Q60" s="80">
        <v>0.93349</v>
      </c>
      <c r="R60" s="80">
        <v>0.95709</v>
      </c>
      <c r="S60" s="80">
        <v>0.91771</v>
      </c>
      <c r="T60" s="80">
        <v>13.310311019081112</v>
      </c>
      <c r="U60" s="80">
        <v>11.524263015822326</v>
      </c>
      <c r="V60" s="80">
        <v>14.258678924982394</v>
      </c>
      <c r="W60" s="80">
        <v>10.575895109921046</v>
      </c>
      <c r="X60" s="63"/>
      <c r="Y60" s="63"/>
    </row>
    <row r="61" spans="1:25" ht="12.75">
      <c r="A61" s="11">
        <v>4790</v>
      </c>
      <c r="B61" s="14">
        <v>47</v>
      </c>
      <c r="C61" s="14">
        <v>90</v>
      </c>
      <c r="D61" s="80">
        <v>0.9985859679179419</v>
      </c>
      <c r="E61" s="80">
        <v>0.9971759291920059</v>
      </c>
      <c r="F61" s="80">
        <v>0.9956816733543965</v>
      </c>
      <c r="G61" s="80">
        <v>0.9914004822354947</v>
      </c>
      <c r="H61" s="80">
        <v>12.73940917277312</v>
      </c>
      <c r="I61" s="80">
        <v>4.195454194507296</v>
      </c>
      <c r="J61" s="80">
        <v>12.775488055648955</v>
      </c>
      <c r="K61" s="80">
        <v>4.159375311631463</v>
      </c>
      <c r="M61" s="11">
        <v>4859</v>
      </c>
      <c r="N61" s="14">
        <v>48</v>
      </c>
      <c r="O61" s="14">
        <v>59</v>
      </c>
      <c r="P61" s="80">
        <v>0.96749</v>
      </c>
      <c r="Q61" s="80">
        <v>0.93702</v>
      </c>
      <c r="R61" s="80">
        <v>0.95878</v>
      </c>
      <c r="S61" s="80">
        <v>0.92082</v>
      </c>
      <c r="T61" s="80">
        <v>13.310311019081112</v>
      </c>
      <c r="U61" s="80">
        <v>11.299325679523628</v>
      </c>
      <c r="V61" s="80">
        <v>14.20493960335085</v>
      </c>
      <c r="W61" s="80">
        <v>10.404697095253889</v>
      </c>
      <c r="X61" s="63"/>
      <c r="Y61" s="63"/>
    </row>
    <row r="62" spans="1:25" ht="12.75">
      <c r="A62" s="11">
        <v>4840</v>
      </c>
      <c r="B62" s="14">
        <v>48</v>
      </c>
      <c r="C62" s="14">
        <v>40</v>
      </c>
      <c r="D62" s="80">
        <v>0.9459217809105142</v>
      </c>
      <c r="E62" s="80">
        <v>0.8973923982175888</v>
      </c>
      <c r="F62" s="80">
        <v>0.944772017106677</v>
      </c>
      <c r="G62" s="80">
        <v>0.8953250221020607</v>
      </c>
      <c r="H62" s="80">
        <v>12.618083263317613</v>
      </c>
      <c r="I62" s="80">
        <v>13.783123951665887</v>
      </c>
      <c r="J62" s="80">
        <v>14.060831458322799</v>
      </c>
      <c r="K62" s="80">
        <v>12.340375756660702</v>
      </c>
      <c r="M62" s="11">
        <v>4860</v>
      </c>
      <c r="N62" s="14">
        <v>48</v>
      </c>
      <c r="O62" s="14">
        <v>60</v>
      </c>
      <c r="P62" s="80">
        <v>0.96932</v>
      </c>
      <c r="Q62" s="80">
        <v>0.94047</v>
      </c>
      <c r="R62" s="80">
        <v>0.96044</v>
      </c>
      <c r="S62" s="80">
        <v>0.92389</v>
      </c>
      <c r="T62" s="80">
        <v>13.310311019081112</v>
      </c>
      <c r="U62" s="80">
        <v>11.069446632849349</v>
      </c>
      <c r="V62" s="80">
        <v>14.152794892787915</v>
      </c>
      <c r="W62" s="80">
        <v>10.226962759142546</v>
      </c>
      <c r="X62" s="63"/>
      <c r="Y62" s="63"/>
    </row>
    <row r="63" spans="1:25" ht="12.75">
      <c r="A63" s="11">
        <v>4841</v>
      </c>
      <c r="B63" s="14">
        <v>48</v>
      </c>
      <c r="C63" s="14">
        <v>41</v>
      </c>
      <c r="D63" s="80">
        <v>0.9471981891626551</v>
      </c>
      <c r="E63" s="80">
        <v>0.8996927811479851</v>
      </c>
      <c r="F63" s="80">
        <v>0.9459617700863517</v>
      </c>
      <c r="G63" s="80">
        <v>0.8974643833970323</v>
      </c>
      <c r="H63" s="80">
        <v>12.618083263317613</v>
      </c>
      <c r="I63" s="80">
        <v>13.720078455574168</v>
      </c>
      <c r="J63" s="80">
        <v>14.024879967601006</v>
      </c>
      <c r="K63" s="80">
        <v>12.313281751290777</v>
      </c>
      <c r="M63" s="11">
        <v>4861</v>
      </c>
      <c r="N63" s="14">
        <v>48</v>
      </c>
      <c r="O63" s="14">
        <v>61</v>
      </c>
      <c r="P63" s="80">
        <v>0.97111</v>
      </c>
      <c r="Q63" s="80">
        <v>0.94384</v>
      </c>
      <c r="R63" s="80">
        <v>0.96206</v>
      </c>
      <c r="S63" s="80">
        <v>0.9269</v>
      </c>
      <c r="T63" s="80">
        <v>13.310311019081112</v>
      </c>
      <c r="U63" s="80">
        <v>10.835087279550956</v>
      </c>
      <c r="V63" s="80">
        <v>14.102330168536346</v>
      </c>
      <c r="W63" s="80">
        <v>10.04306813009572</v>
      </c>
      <c r="X63" s="63"/>
      <c r="Y63" s="63"/>
    </row>
    <row r="64" spans="1:25" ht="12.75">
      <c r="A64" s="11">
        <v>4842</v>
      </c>
      <c r="B64" s="14">
        <v>48</v>
      </c>
      <c r="C64" s="14">
        <v>42</v>
      </c>
      <c r="D64" s="80">
        <v>0.9485104571111638</v>
      </c>
      <c r="E64" s="80">
        <v>0.9020636139971397</v>
      </c>
      <c r="F64" s="80">
        <v>0.9471819135614209</v>
      </c>
      <c r="G64" s="80">
        <v>0.8996634136154529</v>
      </c>
      <c r="H64" s="80">
        <v>12.618083263317613</v>
      </c>
      <c r="I64" s="80">
        <v>13.653405095911355</v>
      </c>
      <c r="J64" s="80">
        <v>13.98801932316674</v>
      </c>
      <c r="K64" s="80">
        <v>12.283469036062229</v>
      </c>
      <c r="M64" s="11">
        <v>4862</v>
      </c>
      <c r="N64" s="14">
        <v>48</v>
      </c>
      <c r="O64" s="14">
        <v>62</v>
      </c>
      <c r="P64" s="80">
        <v>0.97284</v>
      </c>
      <c r="Q64" s="80">
        <v>0.94711</v>
      </c>
      <c r="R64" s="80">
        <v>0.96365</v>
      </c>
      <c r="S64" s="80">
        <v>0.92985</v>
      </c>
      <c r="T64" s="80">
        <v>13.310311019081112</v>
      </c>
      <c r="U64" s="80">
        <v>10.59586651273023</v>
      </c>
      <c r="V64" s="80">
        <v>14.05355835882236</v>
      </c>
      <c r="W64" s="80">
        <v>9.852619172988986</v>
      </c>
      <c r="X64" s="63"/>
      <c r="Y64" s="63"/>
    </row>
    <row r="65" spans="1:25" ht="12.75">
      <c r="A65" s="11">
        <v>4843</v>
      </c>
      <c r="B65" s="14">
        <v>48</v>
      </c>
      <c r="C65" s="14">
        <v>43</v>
      </c>
      <c r="D65" s="80">
        <v>0.9498571779229182</v>
      </c>
      <c r="E65" s="80">
        <v>0.904502852356449</v>
      </c>
      <c r="F65" s="80">
        <v>0.9484305918972238</v>
      </c>
      <c r="G65" s="80">
        <v>0.9019191549213724</v>
      </c>
      <c r="H65" s="80">
        <v>12.618083263317613</v>
      </c>
      <c r="I65" s="80">
        <v>13.582810729810578</v>
      </c>
      <c r="J65" s="80">
        <v>13.950296818240483</v>
      </c>
      <c r="K65" s="80">
        <v>12.250597174887707</v>
      </c>
      <c r="M65" s="11">
        <v>4863</v>
      </c>
      <c r="N65" s="14">
        <v>48</v>
      </c>
      <c r="O65" s="14">
        <v>63</v>
      </c>
      <c r="P65" s="80">
        <v>0.97451</v>
      </c>
      <c r="Q65" s="80">
        <v>0.95029</v>
      </c>
      <c r="R65" s="80">
        <v>0.96521</v>
      </c>
      <c r="S65" s="80">
        <v>0.93275</v>
      </c>
      <c r="T65" s="80">
        <v>13.310311019081112</v>
      </c>
      <c r="U65" s="80">
        <v>10.352217524746166</v>
      </c>
      <c r="V65" s="80">
        <v>14.006544908116826</v>
      </c>
      <c r="W65" s="80">
        <v>9.655983635710452</v>
      </c>
      <c r="X65" s="63"/>
      <c r="Y65" s="63"/>
    </row>
    <row r="66" spans="1:25" ht="12.75">
      <c r="A66" s="11">
        <v>4844</v>
      </c>
      <c r="B66" s="14">
        <v>48</v>
      </c>
      <c r="C66" s="14">
        <v>44</v>
      </c>
      <c r="D66" s="80">
        <v>0.9512367815568032</v>
      </c>
      <c r="E66" s="80">
        <v>0.9070081452669609</v>
      </c>
      <c r="F66" s="80">
        <v>0.949705668605824</v>
      </c>
      <c r="G66" s="80">
        <v>0.9042281198882324</v>
      </c>
      <c r="H66" s="80">
        <v>12.618083263317613</v>
      </c>
      <c r="I66" s="80">
        <v>13.507939235273321</v>
      </c>
      <c r="J66" s="80">
        <v>13.911764000315252</v>
      </c>
      <c r="K66" s="80">
        <v>12.214258498275683</v>
      </c>
      <c r="M66" s="11">
        <v>4864</v>
      </c>
      <c r="N66" s="14">
        <v>48</v>
      </c>
      <c r="O66" s="14">
        <v>64</v>
      </c>
      <c r="P66" s="80">
        <v>0.97613</v>
      </c>
      <c r="Q66" s="80">
        <v>0.95337</v>
      </c>
      <c r="R66" s="80">
        <v>0.96671</v>
      </c>
      <c r="S66" s="80">
        <v>0.93557</v>
      </c>
      <c r="T66" s="80">
        <v>13.310311019081112</v>
      </c>
      <c r="U66" s="80">
        <v>10.104672229504997</v>
      </c>
      <c r="V66" s="80">
        <v>13.961346908058669</v>
      </c>
      <c r="W66" s="80">
        <v>9.453636340527442</v>
      </c>
      <c r="X66" s="63"/>
      <c r="Y66" s="63"/>
    </row>
    <row r="67" spans="1:25" ht="12.75">
      <c r="A67" s="11">
        <v>4845</v>
      </c>
      <c r="B67" s="14">
        <v>48</v>
      </c>
      <c r="C67" s="14">
        <v>45</v>
      </c>
      <c r="D67" s="80">
        <v>0.9526474249721938</v>
      </c>
      <c r="E67" s="80">
        <v>0.909576629412106</v>
      </c>
      <c r="F67" s="80">
        <v>0.9510047259862198</v>
      </c>
      <c r="G67" s="80">
        <v>0.9065862826506182</v>
      </c>
      <c r="H67" s="80">
        <v>12.618083263317613</v>
      </c>
      <c r="I67" s="80">
        <v>13.428395766034505</v>
      </c>
      <c r="J67" s="80">
        <v>13.872479629861598</v>
      </c>
      <c r="K67" s="80">
        <v>12.173999399490523</v>
      </c>
      <c r="M67" s="11">
        <v>4865</v>
      </c>
      <c r="N67" s="14">
        <v>48</v>
      </c>
      <c r="O67" s="14">
        <v>65</v>
      </c>
      <c r="P67" s="80">
        <v>0.97768</v>
      </c>
      <c r="Q67" s="80">
        <v>0.95634</v>
      </c>
      <c r="R67" s="80">
        <v>0.96818</v>
      </c>
      <c r="S67" s="80">
        <v>0.93833</v>
      </c>
      <c r="T67" s="80">
        <v>13.310311019081112</v>
      </c>
      <c r="U67" s="80">
        <v>9.853863023301658</v>
      </c>
      <c r="V67" s="80">
        <v>13.918012066061403</v>
      </c>
      <c r="W67" s="80">
        <v>9.246161976321366</v>
      </c>
      <c r="X67" s="63"/>
      <c r="Y67" s="63"/>
    </row>
    <row r="68" spans="1:25" ht="12.75">
      <c r="A68" s="11">
        <v>4846</v>
      </c>
      <c r="B68" s="14">
        <v>48</v>
      </c>
      <c r="C68" s="14">
        <v>46</v>
      </c>
      <c r="D68" s="80">
        <v>0.9540865070305724</v>
      </c>
      <c r="E68" s="80">
        <v>0.9122040335761026</v>
      </c>
      <c r="F68" s="80">
        <v>0.9523250934922097</v>
      </c>
      <c r="G68" s="80">
        <v>0.908989122080427</v>
      </c>
      <c r="H68" s="80">
        <v>12.618083263317613</v>
      </c>
      <c r="I68" s="80">
        <v>13.343896372494022</v>
      </c>
      <c r="J68" s="80">
        <v>13.8325229870461</v>
      </c>
      <c r="K68" s="80">
        <v>12.129456648765537</v>
      </c>
      <c r="M68" s="11">
        <v>4866</v>
      </c>
      <c r="N68" s="14">
        <v>48</v>
      </c>
      <c r="O68" s="14">
        <v>66</v>
      </c>
      <c r="P68" s="80">
        <v>0.97917</v>
      </c>
      <c r="Q68" s="80">
        <v>0.95919</v>
      </c>
      <c r="R68" s="80">
        <v>0.96961</v>
      </c>
      <c r="S68" s="80">
        <v>0.94102</v>
      </c>
      <c r="T68" s="80">
        <v>13.310311019081112</v>
      </c>
      <c r="U68" s="80">
        <v>9.600544945336708</v>
      </c>
      <c r="V68" s="80">
        <v>13.87657900509789</v>
      </c>
      <c r="W68" s="80">
        <v>9.03427695931993</v>
      </c>
      <c r="X68" s="63"/>
      <c r="Y68" s="63"/>
    </row>
    <row r="69" spans="1:25" ht="12.75">
      <c r="A69" s="11">
        <v>4847</v>
      </c>
      <c r="B69" s="14">
        <v>48</v>
      </c>
      <c r="C69" s="14">
        <v>47</v>
      </c>
      <c r="D69" s="80">
        <v>0.95555091469194</v>
      </c>
      <c r="E69" s="80">
        <v>0.9148851084857194</v>
      </c>
      <c r="F69" s="80">
        <v>0.9536638974595966</v>
      </c>
      <c r="G69" s="80">
        <v>0.9114317045394805</v>
      </c>
      <c r="H69" s="80">
        <v>12.618083263317613</v>
      </c>
      <c r="I69" s="80">
        <v>13.254217516930261</v>
      </c>
      <c r="J69" s="80">
        <v>13.791986716455087</v>
      </c>
      <c r="K69" s="80">
        <v>12.08031406379279</v>
      </c>
      <c r="M69" s="11">
        <v>4867</v>
      </c>
      <c r="N69" s="14">
        <v>48</v>
      </c>
      <c r="O69" s="14">
        <v>67</v>
      </c>
      <c r="P69" s="80">
        <v>0.9806</v>
      </c>
      <c r="Q69" s="80">
        <v>0.96193</v>
      </c>
      <c r="R69" s="80">
        <v>0.971</v>
      </c>
      <c r="S69" s="80">
        <v>0.94363</v>
      </c>
      <c r="T69" s="80">
        <v>13.310311019081112</v>
      </c>
      <c r="U69" s="80">
        <v>9.34521708601059</v>
      </c>
      <c r="V69" s="80">
        <v>13.837055760029937</v>
      </c>
      <c r="W69" s="80">
        <v>8.818472345061767</v>
      </c>
      <c r="X69" s="63"/>
      <c r="Y69" s="63"/>
    </row>
    <row r="70" spans="1:25" ht="12.75">
      <c r="A70" s="11">
        <v>4848</v>
      </c>
      <c r="B70" s="14">
        <v>48</v>
      </c>
      <c r="C70" s="14">
        <v>48</v>
      </c>
      <c r="D70" s="80">
        <v>0.9570369581673044</v>
      </c>
      <c r="E70" s="80">
        <v>0.9176134913790039</v>
      </c>
      <c r="F70" s="80">
        <v>0.9550181102372445</v>
      </c>
      <c r="G70" s="80">
        <v>0.9139087668342887</v>
      </c>
      <c r="H70" s="80">
        <v>12.618083263317613</v>
      </c>
      <c r="I70" s="80">
        <v>13.159238816679528</v>
      </c>
      <c r="J70" s="80">
        <v>13.75097836056765</v>
      </c>
      <c r="K70" s="80">
        <v>12.02634371942949</v>
      </c>
      <c r="M70" s="11">
        <v>4868</v>
      </c>
      <c r="N70" s="14">
        <v>48</v>
      </c>
      <c r="O70" s="14">
        <v>68</v>
      </c>
      <c r="P70" s="80">
        <v>0.98196</v>
      </c>
      <c r="Q70" s="80">
        <v>0.96455</v>
      </c>
      <c r="R70" s="80">
        <v>0.97235</v>
      </c>
      <c r="S70" s="80">
        <v>0.94618</v>
      </c>
      <c r="T70" s="80">
        <v>13.310311019081112</v>
      </c>
      <c r="U70" s="80">
        <v>9.088833284400538</v>
      </c>
      <c r="V70" s="80">
        <v>13.79946225819692</v>
      </c>
      <c r="W70" s="80">
        <v>8.599682045284728</v>
      </c>
      <c r="X70" s="63"/>
      <c r="Y70" s="63"/>
    </row>
    <row r="71" spans="1:25" ht="12.75">
      <c r="A71" s="11">
        <v>4849</v>
      </c>
      <c r="B71" s="14">
        <v>48</v>
      </c>
      <c r="C71" s="14">
        <v>49</v>
      </c>
      <c r="D71" s="80">
        <v>0.9585409746418263</v>
      </c>
      <c r="E71" s="80">
        <v>0.9203828007927242</v>
      </c>
      <c r="F71" s="80">
        <v>0.9563845869377615</v>
      </c>
      <c r="G71" s="80">
        <v>0.9164147778648467</v>
      </c>
      <c r="H71" s="80">
        <v>12.618083263317613</v>
      </c>
      <c r="I71" s="80">
        <v>13.058770494396668</v>
      </c>
      <c r="J71" s="80">
        <v>13.709603495903746</v>
      </c>
      <c r="K71" s="80">
        <v>11.967250261810538</v>
      </c>
      <c r="M71" s="11">
        <v>4869</v>
      </c>
      <c r="N71" s="14">
        <v>48</v>
      </c>
      <c r="O71" s="14">
        <v>69</v>
      </c>
      <c r="P71" s="80">
        <v>0.98325</v>
      </c>
      <c r="Q71" s="80">
        <v>0.96705</v>
      </c>
      <c r="R71" s="80">
        <v>0.97365</v>
      </c>
      <c r="S71" s="80">
        <v>0.94866</v>
      </c>
      <c r="T71" s="80">
        <v>13.310311019081112</v>
      </c>
      <c r="U71" s="80">
        <v>8.83251293878797</v>
      </c>
      <c r="V71" s="80">
        <v>13.763808968057399</v>
      </c>
      <c r="W71" s="80">
        <v>8.379014989811685</v>
      </c>
      <c r="X71" s="63"/>
      <c r="Y71" s="63"/>
    </row>
    <row r="72" spans="1:25" ht="12.75">
      <c r="A72" s="11">
        <v>4850</v>
      </c>
      <c r="B72" s="14">
        <v>48</v>
      </c>
      <c r="C72" s="14">
        <v>50</v>
      </c>
      <c r="D72" s="80">
        <v>0.9600593675945986</v>
      </c>
      <c r="E72" s="80">
        <v>0.9231867067279459</v>
      </c>
      <c r="F72" s="80">
        <v>0.9577600754671025</v>
      </c>
      <c r="G72" s="80">
        <v>0.9189439522731231</v>
      </c>
      <c r="H72" s="80">
        <v>12.618083263317613</v>
      </c>
      <c r="I72" s="80">
        <v>12.952536001165964</v>
      </c>
      <c r="J72" s="80">
        <v>13.667964639612212</v>
      </c>
      <c r="K72" s="80">
        <v>11.902654624871364</v>
      </c>
      <c r="M72" s="11">
        <v>4870</v>
      </c>
      <c r="N72" s="14">
        <v>48</v>
      </c>
      <c r="O72" s="14">
        <v>70</v>
      </c>
      <c r="P72" s="80">
        <v>0.98448</v>
      </c>
      <c r="Q72" s="80">
        <v>0.96943</v>
      </c>
      <c r="R72" s="80">
        <v>0.97492</v>
      </c>
      <c r="S72" s="80">
        <v>0.95106</v>
      </c>
      <c r="T72" s="80">
        <v>13.310311019081112</v>
      </c>
      <c r="U72" s="80">
        <v>8.575986307576505</v>
      </c>
      <c r="V72" s="80">
        <v>13.730023207593025</v>
      </c>
      <c r="W72" s="80">
        <v>8.156274119064594</v>
      </c>
      <c r="X72" s="63"/>
      <c r="Y72" s="63"/>
    </row>
    <row r="73" spans="1:25" ht="12.75">
      <c r="A73" s="11">
        <v>4851</v>
      </c>
      <c r="B73" s="14">
        <v>48</v>
      </c>
      <c r="C73" s="14">
        <v>51</v>
      </c>
      <c r="D73" s="80">
        <v>0.9615882683452599</v>
      </c>
      <c r="E73" s="80">
        <v>0.9260183018554631</v>
      </c>
      <c r="F73" s="80">
        <v>0.9591412402523258</v>
      </c>
      <c r="G73" s="80">
        <v>0.9214902898879785</v>
      </c>
      <c r="H73" s="80">
        <v>12.618083263317613</v>
      </c>
      <c r="I73" s="80">
        <v>12.840287284823646</v>
      </c>
      <c r="J73" s="80">
        <v>13.626170495804194</v>
      </c>
      <c r="K73" s="80">
        <v>11.832200052337067</v>
      </c>
      <c r="M73" s="11">
        <v>4940</v>
      </c>
      <c r="N73" s="14">
        <v>49</v>
      </c>
      <c r="O73" s="14">
        <v>40</v>
      </c>
      <c r="P73" s="80">
        <v>0.92229</v>
      </c>
      <c r="Q73" s="80">
        <v>0.85579</v>
      </c>
      <c r="R73" s="80">
        <v>0.9183</v>
      </c>
      <c r="S73" s="80">
        <v>0.84895</v>
      </c>
      <c r="T73" s="80">
        <v>13.133242467071671</v>
      </c>
      <c r="U73" s="80">
        <v>14.651451235201971</v>
      </c>
      <c r="V73" s="80">
        <v>15.346287442363753</v>
      </c>
      <c r="W73" s="80">
        <v>12.43840625990989</v>
      </c>
      <c r="X73" s="63"/>
      <c r="Y73" s="63"/>
    </row>
    <row r="74" spans="1:25" ht="12.75">
      <c r="A74" s="11">
        <v>4852</v>
      </c>
      <c r="B74" s="14">
        <v>48</v>
      </c>
      <c r="C74" s="14">
        <v>52</v>
      </c>
      <c r="D74" s="80">
        <v>0.9631234519906681</v>
      </c>
      <c r="E74" s="80">
        <v>0.9288699352573132</v>
      </c>
      <c r="F74" s="80">
        <v>0.960524708776834</v>
      </c>
      <c r="G74" s="80">
        <v>0.9240476583590267</v>
      </c>
      <c r="H74" s="80">
        <v>12.618083263317613</v>
      </c>
      <c r="I74" s="80">
        <v>12.721857266955888</v>
      </c>
      <c r="J74" s="80">
        <v>13.584338112765145</v>
      </c>
      <c r="K74" s="80">
        <v>11.755602417508356</v>
      </c>
      <c r="M74" s="11">
        <v>4941</v>
      </c>
      <c r="N74" s="14">
        <v>49</v>
      </c>
      <c r="O74" s="14">
        <v>41</v>
      </c>
      <c r="P74" s="80">
        <v>0.92445</v>
      </c>
      <c r="Q74" s="80">
        <v>0.85951</v>
      </c>
      <c r="R74" s="80">
        <v>0.9202</v>
      </c>
      <c r="S74" s="80">
        <v>0.8522</v>
      </c>
      <c r="T74" s="80">
        <v>13.133242467071671</v>
      </c>
      <c r="U74" s="80">
        <v>14.524888242377765</v>
      </c>
      <c r="V74" s="80">
        <v>15.279970517902688</v>
      </c>
      <c r="W74" s="80">
        <v>12.37816019154675</v>
      </c>
      <c r="X74" s="63"/>
      <c r="Y74" s="63"/>
    </row>
    <row r="75" spans="1:25" ht="12.75">
      <c r="A75" s="11">
        <v>4853</v>
      </c>
      <c r="B75" s="14">
        <v>48</v>
      </c>
      <c r="C75" s="14">
        <v>53</v>
      </c>
      <c r="D75" s="80">
        <v>0.9646605627402319</v>
      </c>
      <c r="E75" s="80">
        <v>0.9317336209293045</v>
      </c>
      <c r="F75" s="80">
        <v>0.9619071182247347</v>
      </c>
      <c r="G75" s="80">
        <v>0.9266098777016526</v>
      </c>
      <c r="H75" s="80">
        <v>12.618083263317613</v>
      </c>
      <c r="I75" s="80">
        <v>12.597108745540904</v>
      </c>
      <c r="J75" s="80">
        <v>13.54258661475844</v>
      </c>
      <c r="K75" s="80">
        <v>11.672605394100076</v>
      </c>
      <c r="M75" s="11">
        <v>4942</v>
      </c>
      <c r="N75" s="14">
        <v>49</v>
      </c>
      <c r="O75" s="14">
        <v>42</v>
      </c>
      <c r="P75" s="80">
        <v>0.92663</v>
      </c>
      <c r="Q75" s="80">
        <v>0.86329</v>
      </c>
      <c r="R75" s="80">
        <v>0.92212</v>
      </c>
      <c r="S75" s="80">
        <v>0.8555</v>
      </c>
      <c r="T75" s="80">
        <v>13.133242467071671</v>
      </c>
      <c r="U75" s="80">
        <v>14.392811567186646</v>
      </c>
      <c r="V75" s="80">
        <v>15.212933450321092</v>
      </c>
      <c r="W75" s="80">
        <v>12.313120583937224</v>
      </c>
      <c r="X75" s="63"/>
      <c r="Y75" s="63"/>
    </row>
    <row r="76" spans="1:25" ht="12.75">
      <c r="A76" s="11">
        <v>4854</v>
      </c>
      <c r="B76" s="14">
        <v>48</v>
      </c>
      <c r="C76" s="14">
        <v>54</v>
      </c>
      <c r="D76" s="80">
        <v>0.9661959277373268</v>
      </c>
      <c r="E76" s="80">
        <v>0.9346025554450382</v>
      </c>
      <c r="F76" s="80">
        <v>0.9632851203905873</v>
      </c>
      <c r="G76" s="80">
        <v>0.929170728940931</v>
      </c>
      <c r="H76" s="80">
        <v>12.618083263317613</v>
      </c>
      <c r="I76" s="80">
        <v>12.465635700008683</v>
      </c>
      <c r="J76" s="80">
        <v>13.501015153237137</v>
      </c>
      <c r="K76" s="80">
        <v>11.58270381008916</v>
      </c>
      <c r="M76" s="11">
        <v>4943</v>
      </c>
      <c r="N76" s="14">
        <v>49</v>
      </c>
      <c r="O76" s="14">
        <v>43</v>
      </c>
      <c r="P76" s="80">
        <v>0.92885</v>
      </c>
      <c r="Q76" s="80">
        <v>0.86715</v>
      </c>
      <c r="R76" s="80">
        <v>0.92407</v>
      </c>
      <c r="S76" s="80">
        <v>0.85885</v>
      </c>
      <c r="T76" s="80">
        <v>13.133242467071671</v>
      </c>
      <c r="U76" s="80">
        <v>14.255146405663213</v>
      </c>
      <c r="V76" s="80">
        <v>15.14531074358143</v>
      </c>
      <c r="W76" s="80">
        <v>12.243078129153457</v>
      </c>
      <c r="X76" s="63"/>
      <c r="Y76" s="63"/>
    </row>
    <row r="77" spans="1:25" ht="12.75">
      <c r="A77" s="11">
        <v>4855</v>
      </c>
      <c r="B77" s="14">
        <v>48</v>
      </c>
      <c r="C77" s="14">
        <v>55</v>
      </c>
      <c r="D77" s="80">
        <v>0.9677259511296923</v>
      </c>
      <c r="E77" s="80">
        <v>0.9374699986091231</v>
      </c>
      <c r="F77" s="80">
        <v>0.9646553674736326</v>
      </c>
      <c r="G77" s="80">
        <v>0.9317239276353378</v>
      </c>
      <c r="H77" s="80">
        <v>12.618083263317613</v>
      </c>
      <c r="I77" s="80">
        <v>12.326958079647275</v>
      </c>
      <c r="J77" s="80">
        <v>13.459719545199768</v>
      </c>
      <c r="K77" s="80">
        <v>11.48532179776512</v>
      </c>
      <c r="M77" s="11">
        <v>4944</v>
      </c>
      <c r="N77" s="14">
        <v>49</v>
      </c>
      <c r="O77" s="14">
        <v>44</v>
      </c>
      <c r="P77" s="80">
        <v>0.93109</v>
      </c>
      <c r="Q77" s="80">
        <v>0.87106</v>
      </c>
      <c r="R77" s="80">
        <v>0.92602</v>
      </c>
      <c r="S77" s="80">
        <v>0.86224</v>
      </c>
      <c r="T77" s="80">
        <v>13.133242467071671</v>
      </c>
      <c r="U77" s="80">
        <v>14.111860029959388</v>
      </c>
      <c r="V77" s="80">
        <v>15.07724668348995</v>
      </c>
      <c r="W77" s="80">
        <v>12.16785581354111</v>
      </c>
      <c r="X77" s="63"/>
      <c r="Y77" s="63"/>
    </row>
    <row r="78" spans="1:25" ht="12.75">
      <c r="A78" s="11">
        <v>4856</v>
      </c>
      <c r="B78" s="14">
        <v>48</v>
      </c>
      <c r="C78" s="14">
        <v>56</v>
      </c>
      <c r="D78" s="80">
        <v>0.9692461656960888</v>
      </c>
      <c r="E78" s="80">
        <v>0.9403274899091336</v>
      </c>
      <c r="F78" s="80">
        <v>0.9660145682513539</v>
      </c>
      <c r="G78" s="80">
        <v>0.934263229045363</v>
      </c>
      <c r="H78" s="80">
        <v>12.618083263317613</v>
      </c>
      <c r="I78" s="80">
        <v>12.18092293242958</v>
      </c>
      <c r="J78" s="80">
        <v>13.418817804142822</v>
      </c>
      <c r="K78" s="80">
        <v>11.38018839160437</v>
      </c>
      <c r="M78" s="11">
        <v>4945</v>
      </c>
      <c r="N78" s="14">
        <v>49</v>
      </c>
      <c r="O78" s="14">
        <v>45</v>
      </c>
      <c r="P78" s="80">
        <v>0.93335</v>
      </c>
      <c r="Q78" s="80">
        <v>0.87503</v>
      </c>
      <c r="R78" s="80">
        <v>0.928</v>
      </c>
      <c r="S78" s="80">
        <v>0.86567</v>
      </c>
      <c r="T78" s="80">
        <v>13.133242467071671</v>
      </c>
      <c r="U78" s="80">
        <v>13.962932386937966</v>
      </c>
      <c r="V78" s="80">
        <v>15.008889637172942</v>
      </c>
      <c r="W78" s="80">
        <v>12.087285216836698</v>
      </c>
      <c r="X78" s="63"/>
      <c r="Y78" s="63"/>
    </row>
    <row r="79" spans="1:25" ht="12.75">
      <c r="A79" s="11">
        <v>4857</v>
      </c>
      <c r="B79" s="14">
        <v>48</v>
      </c>
      <c r="C79" s="14">
        <v>57</v>
      </c>
      <c r="D79" s="80">
        <v>0.970751553611485</v>
      </c>
      <c r="E79" s="80">
        <v>0.9431654301223084</v>
      </c>
      <c r="F79" s="80">
        <v>0.9673595889841365</v>
      </c>
      <c r="G79" s="80">
        <v>0.9367826192590057</v>
      </c>
      <c r="H79" s="80">
        <v>12.618083263317613</v>
      </c>
      <c r="I79" s="80">
        <v>12.027672503994053</v>
      </c>
      <c r="J79" s="80">
        <v>13.378441215430593</v>
      </c>
      <c r="K79" s="80">
        <v>11.267314551881073</v>
      </c>
      <c r="M79" s="11">
        <v>4946</v>
      </c>
      <c r="N79" s="14">
        <v>49</v>
      </c>
      <c r="O79" s="14">
        <v>46</v>
      </c>
      <c r="P79" s="80">
        <v>0.93563</v>
      </c>
      <c r="Q79" s="80">
        <v>0.87904</v>
      </c>
      <c r="R79" s="80">
        <v>0.92998</v>
      </c>
      <c r="S79" s="80">
        <v>0.86913</v>
      </c>
      <c r="T79" s="80">
        <v>13.133242467071671</v>
      </c>
      <c r="U79" s="80">
        <v>13.808412018555867</v>
      </c>
      <c r="V79" s="80">
        <v>14.940397984601399</v>
      </c>
      <c r="W79" s="80">
        <v>12.00125650102614</v>
      </c>
      <c r="X79" s="63"/>
      <c r="Y79" s="63"/>
    </row>
    <row r="80" spans="1:25" ht="12.75">
      <c r="A80" s="11">
        <v>4858</v>
      </c>
      <c r="B80" s="14">
        <v>48</v>
      </c>
      <c r="C80" s="14">
        <v>58</v>
      </c>
      <c r="D80" s="80">
        <v>0.9722367015724324</v>
      </c>
      <c r="E80" s="80">
        <v>0.9459733608792024</v>
      </c>
      <c r="F80" s="80">
        <v>0.968687542904294</v>
      </c>
      <c r="G80" s="80">
        <v>0.9392764881675426</v>
      </c>
      <c r="H80" s="80">
        <v>12.618083263317613</v>
      </c>
      <c r="I80" s="80">
        <v>11.867672523703659</v>
      </c>
      <c r="J80" s="80">
        <v>13.338730016234463</v>
      </c>
      <c r="K80" s="80">
        <v>11.14702577078681</v>
      </c>
      <c r="M80" s="11">
        <v>4947</v>
      </c>
      <c r="N80" s="14">
        <v>49</v>
      </c>
      <c r="O80" s="14">
        <v>47</v>
      </c>
      <c r="P80" s="80">
        <v>0.93792</v>
      </c>
      <c r="Q80" s="80">
        <v>0.88309</v>
      </c>
      <c r="R80" s="80">
        <v>0.93197</v>
      </c>
      <c r="S80" s="80">
        <v>0.87261</v>
      </c>
      <c r="T80" s="80">
        <v>13.133242467071671</v>
      </c>
      <c r="U80" s="80">
        <v>13.648076076793563</v>
      </c>
      <c r="V80" s="80">
        <v>14.87189553095566</v>
      </c>
      <c r="W80" s="80">
        <v>11.909423012909572</v>
      </c>
      <c r="X80" s="63"/>
      <c r="Y80" s="63"/>
    </row>
    <row r="81" spans="1:25" ht="12.75">
      <c r="A81" s="11">
        <v>4859</v>
      </c>
      <c r="B81" s="14">
        <v>48</v>
      </c>
      <c r="C81" s="14">
        <v>59</v>
      </c>
      <c r="D81" s="80">
        <v>0.973696810979666</v>
      </c>
      <c r="E81" s="80">
        <v>0.9487418741616058</v>
      </c>
      <c r="F81" s="80">
        <v>0.9699958360330513</v>
      </c>
      <c r="G81" s="80">
        <v>0.9417397229708453</v>
      </c>
      <c r="H81" s="80">
        <v>12.618083263317613</v>
      </c>
      <c r="I81" s="80">
        <v>11.701337267243586</v>
      </c>
      <c r="J81" s="80">
        <v>13.299806414118796</v>
      </c>
      <c r="K81" s="80">
        <v>11.019614116442403</v>
      </c>
      <c r="M81" s="11">
        <v>4948</v>
      </c>
      <c r="N81" s="14">
        <v>49</v>
      </c>
      <c r="O81" s="14">
        <v>48</v>
      </c>
      <c r="P81" s="80">
        <v>0.94021</v>
      </c>
      <c r="Q81" s="80">
        <v>0.88717</v>
      </c>
      <c r="R81" s="80">
        <v>0.93396</v>
      </c>
      <c r="S81" s="80">
        <v>0.87611</v>
      </c>
      <c r="T81" s="80">
        <v>13.133242467071671</v>
      </c>
      <c r="U81" s="80">
        <v>13.481997168412134</v>
      </c>
      <c r="V81" s="80">
        <v>14.803545757972294</v>
      </c>
      <c r="W81" s="80">
        <v>11.811693877511509</v>
      </c>
      <c r="X81" s="63"/>
      <c r="Y81" s="63"/>
    </row>
    <row r="82" spans="1:25" ht="12.75">
      <c r="A82" s="11">
        <v>4860</v>
      </c>
      <c r="B82" s="14">
        <v>48</v>
      </c>
      <c r="C82" s="14">
        <v>60</v>
      </c>
      <c r="D82" s="80">
        <v>0.9751280985797528</v>
      </c>
      <c r="E82" s="80">
        <v>0.951463394847772</v>
      </c>
      <c r="F82" s="80">
        <v>0.9712821379145682</v>
      </c>
      <c r="G82" s="80">
        <v>0.9441676612337334</v>
      </c>
      <c r="H82" s="80">
        <v>12.618083263317613</v>
      </c>
      <c r="I82" s="80">
        <v>11.52882058486999</v>
      </c>
      <c r="J82" s="80">
        <v>13.261764279787585</v>
      </c>
      <c r="K82" s="80">
        <v>10.885139568400021</v>
      </c>
      <c r="M82" s="11">
        <v>4949</v>
      </c>
      <c r="N82" s="14">
        <v>49</v>
      </c>
      <c r="O82" s="14">
        <v>49</v>
      </c>
      <c r="P82" s="80">
        <v>0.94251</v>
      </c>
      <c r="Q82" s="80">
        <v>0.89126</v>
      </c>
      <c r="R82" s="80">
        <v>0.93596</v>
      </c>
      <c r="S82" s="80">
        <v>0.87962</v>
      </c>
      <c r="T82" s="80">
        <v>13.133242467071671</v>
      </c>
      <c r="U82" s="80">
        <v>13.310311019081112</v>
      </c>
      <c r="V82" s="80">
        <v>14.735515953509985</v>
      </c>
      <c r="W82" s="80">
        <v>11.708037532642798</v>
      </c>
      <c r="X82" s="63"/>
      <c r="Y82" s="63"/>
    </row>
    <row r="83" spans="1:25" ht="12.75">
      <c r="A83" s="11">
        <v>4861</v>
      </c>
      <c r="B83" s="14">
        <v>48</v>
      </c>
      <c r="C83" s="14">
        <v>61</v>
      </c>
      <c r="D83" s="80">
        <v>0.9765270161775823</v>
      </c>
      <c r="E83" s="80">
        <v>0.9541307212236015</v>
      </c>
      <c r="F83" s="80">
        <v>0.972544356061193</v>
      </c>
      <c r="G83" s="80">
        <v>0.9465560501793454</v>
      </c>
      <c r="H83" s="80">
        <v>12.618083263317613</v>
      </c>
      <c r="I83" s="80">
        <v>11.350340060338736</v>
      </c>
      <c r="J83" s="80">
        <v>13.224690267949722</v>
      </c>
      <c r="K83" s="80">
        <v>10.743733055706628</v>
      </c>
      <c r="M83" s="11">
        <v>4950</v>
      </c>
      <c r="N83" s="14">
        <v>49</v>
      </c>
      <c r="O83" s="14">
        <v>50</v>
      </c>
      <c r="P83" s="80">
        <v>0.9448</v>
      </c>
      <c r="Q83" s="80">
        <v>0.89537</v>
      </c>
      <c r="R83" s="80">
        <v>0.93794</v>
      </c>
      <c r="S83" s="80">
        <v>0.88314</v>
      </c>
      <c r="T83" s="80">
        <v>13.133242467071671</v>
      </c>
      <c r="U83" s="80">
        <v>13.133242467071671</v>
      </c>
      <c r="V83" s="80">
        <v>14.66797759797631</v>
      </c>
      <c r="W83" s="80">
        <v>11.598507336167032</v>
      </c>
      <c r="X83" s="63"/>
      <c r="Y83" s="63"/>
    </row>
    <row r="84" spans="1:25" ht="12.75">
      <c r="A84" s="11">
        <v>4862</v>
      </c>
      <c r="B84" s="14">
        <v>48</v>
      </c>
      <c r="C84" s="14">
        <v>62</v>
      </c>
      <c r="D84" s="80">
        <v>0.977890341255054</v>
      </c>
      <c r="E84" s="80">
        <v>0.9567372081051523</v>
      </c>
      <c r="F84" s="80">
        <v>0.9737806459664111</v>
      </c>
      <c r="G84" s="80">
        <v>0.9489010727959224</v>
      </c>
      <c r="H84" s="80">
        <v>12.618083263317613</v>
      </c>
      <c r="I84" s="80">
        <v>11.166150695052348</v>
      </c>
      <c r="J84" s="80">
        <v>13.188661584833852</v>
      </c>
      <c r="K84" s="80">
        <v>10.595572373536108</v>
      </c>
      <c r="M84" s="11">
        <v>4951</v>
      </c>
      <c r="N84" s="14">
        <v>49</v>
      </c>
      <c r="O84" s="14">
        <v>51</v>
      </c>
      <c r="P84" s="80">
        <v>0.94708</v>
      </c>
      <c r="Q84" s="80">
        <v>0.89947</v>
      </c>
      <c r="R84" s="80">
        <v>0.93993</v>
      </c>
      <c r="S84" s="80">
        <v>0.88666</v>
      </c>
      <c r="T84" s="80">
        <v>13.133242467071671</v>
      </c>
      <c r="U84" s="80">
        <v>12.950888759496237</v>
      </c>
      <c r="V84" s="80">
        <v>14.601079488539275</v>
      </c>
      <c r="W84" s="80">
        <v>11.483051738028633</v>
      </c>
      <c r="X84" s="63"/>
      <c r="Y84" s="63"/>
    </row>
    <row r="85" spans="1:25" ht="12.75">
      <c r="A85" s="11">
        <v>4863</v>
      </c>
      <c r="B85" s="14">
        <v>48</v>
      </c>
      <c r="C85" s="14">
        <v>63</v>
      </c>
      <c r="D85" s="80">
        <v>0.9792151818779712</v>
      </c>
      <c r="E85" s="80">
        <v>0.959276788333785</v>
      </c>
      <c r="F85" s="80">
        <v>0.9749894145876723</v>
      </c>
      <c r="G85" s="80">
        <v>0.9511993617075343</v>
      </c>
      <c r="H85" s="80">
        <v>12.618083263317613</v>
      </c>
      <c r="I85" s="80">
        <v>10.976552833162348</v>
      </c>
      <c r="J85" s="80">
        <v>13.153746047826907</v>
      </c>
      <c r="K85" s="80">
        <v>10.440890048653053</v>
      </c>
      <c r="M85" s="11">
        <v>4952</v>
      </c>
      <c r="N85" s="14">
        <v>49</v>
      </c>
      <c r="O85" s="14">
        <v>52</v>
      </c>
      <c r="P85" s="80">
        <v>0.94934</v>
      </c>
      <c r="Q85" s="80">
        <v>0.90356</v>
      </c>
      <c r="R85" s="80">
        <v>0.9419</v>
      </c>
      <c r="S85" s="80">
        <v>0.89018</v>
      </c>
      <c r="T85" s="80">
        <v>13.133242467071671</v>
      </c>
      <c r="U85" s="80">
        <v>12.76291009025659</v>
      </c>
      <c r="V85" s="80">
        <v>14.534917550926538</v>
      </c>
      <c r="W85" s="80">
        <v>11.361235006401722</v>
      </c>
      <c r="X85" s="63"/>
      <c r="Y85" s="63"/>
    </row>
    <row r="86" spans="1:25" ht="12.75">
      <c r="A86" s="11">
        <v>4864</v>
      </c>
      <c r="B86" s="14">
        <v>48</v>
      </c>
      <c r="C86" s="14">
        <v>64</v>
      </c>
      <c r="D86" s="80">
        <v>0.9804987311181658</v>
      </c>
      <c r="E86" s="80">
        <v>0.9617435123192012</v>
      </c>
      <c r="F86" s="80">
        <v>0.976169336211349</v>
      </c>
      <c r="G86" s="80">
        <v>0.9534480366109249</v>
      </c>
      <c r="H86" s="80">
        <v>12.618083263317613</v>
      </c>
      <c r="I86" s="80">
        <v>10.78204688352501</v>
      </c>
      <c r="J86" s="80">
        <v>13.120008715098761</v>
      </c>
      <c r="K86" s="80">
        <v>10.280121431743863</v>
      </c>
      <c r="M86" s="11">
        <v>4953</v>
      </c>
      <c r="N86" s="14">
        <v>49</v>
      </c>
      <c r="O86" s="14">
        <v>53</v>
      </c>
      <c r="P86" s="80">
        <v>0.95159</v>
      </c>
      <c r="Q86" s="80">
        <v>0.90764</v>
      </c>
      <c r="R86" s="80">
        <v>0.94386</v>
      </c>
      <c r="S86" s="80">
        <v>0.89368</v>
      </c>
      <c r="T86" s="80">
        <v>13.133242467071671</v>
      </c>
      <c r="U86" s="80">
        <v>12.569348154909962</v>
      </c>
      <c r="V86" s="80">
        <v>14.469629397894174</v>
      </c>
      <c r="W86" s="80">
        <v>11.232961224087461</v>
      </c>
      <c r="X86" s="63"/>
      <c r="Y86" s="63"/>
    </row>
    <row r="87" spans="1:25" ht="12.75">
      <c r="A87" s="11">
        <v>4865</v>
      </c>
      <c r="B87" s="14">
        <v>48</v>
      </c>
      <c r="C87" s="14">
        <v>65</v>
      </c>
      <c r="D87" s="80">
        <v>0.9817388732912581</v>
      </c>
      <c r="E87" s="80">
        <v>0.9641327234937395</v>
      </c>
      <c r="F87" s="80">
        <v>0.9773193547981885</v>
      </c>
      <c r="G87" s="80">
        <v>0.9556447160543733</v>
      </c>
      <c r="H87" s="80">
        <v>12.618083263317613</v>
      </c>
      <c r="I87" s="80">
        <v>10.583019649789476</v>
      </c>
      <c r="J87" s="80">
        <v>13.087496104886172</v>
      </c>
      <c r="K87" s="80">
        <v>10.113606808220917</v>
      </c>
      <c r="M87" s="11">
        <v>4954</v>
      </c>
      <c r="N87" s="14">
        <v>49</v>
      </c>
      <c r="O87" s="14">
        <v>54</v>
      </c>
      <c r="P87" s="80">
        <v>0.95381</v>
      </c>
      <c r="Q87" s="80">
        <v>0.91169</v>
      </c>
      <c r="R87" s="80">
        <v>0.94579</v>
      </c>
      <c r="S87" s="80">
        <v>0.89716</v>
      </c>
      <c r="T87" s="80">
        <v>13.133242467071671</v>
      </c>
      <c r="U87" s="80">
        <v>12.370496473688869</v>
      </c>
      <c r="V87" s="80">
        <v>14.405370762762802</v>
      </c>
      <c r="W87" s="80">
        <v>11.09836817799774</v>
      </c>
      <c r="X87" s="63"/>
      <c r="Y87" s="63"/>
    </row>
    <row r="88" spans="1:25" ht="12.75">
      <c r="A88" s="11">
        <v>4866</v>
      </c>
      <c r="B88" s="14">
        <v>48</v>
      </c>
      <c r="C88" s="14">
        <v>66</v>
      </c>
      <c r="D88" s="80">
        <v>0.9829344621871784</v>
      </c>
      <c r="E88" s="80">
        <v>0.966441616271173</v>
      </c>
      <c r="F88" s="80">
        <v>0.9784386267017671</v>
      </c>
      <c r="G88" s="80">
        <v>0.9577874147127949</v>
      </c>
      <c r="H88" s="80">
        <v>12.618083263317613</v>
      </c>
      <c r="I88" s="80">
        <v>10.379509973405066</v>
      </c>
      <c r="J88" s="80">
        <v>13.05622921330937</v>
      </c>
      <c r="K88" s="80">
        <v>9.941364023413309</v>
      </c>
      <c r="M88" s="11">
        <v>4955</v>
      </c>
      <c r="N88" s="14">
        <v>49</v>
      </c>
      <c r="O88" s="14">
        <v>55</v>
      </c>
      <c r="P88" s="80">
        <v>0.956</v>
      </c>
      <c r="Q88" s="80">
        <v>0.9157</v>
      </c>
      <c r="R88" s="80">
        <v>0.94772</v>
      </c>
      <c r="S88" s="80">
        <v>0.90063</v>
      </c>
      <c r="T88" s="80">
        <v>13.133242467071671</v>
      </c>
      <c r="U88" s="80">
        <v>12.16674593030391</v>
      </c>
      <c r="V88" s="80">
        <v>14.342293758239723</v>
      </c>
      <c r="W88" s="80">
        <v>10.957694639135855</v>
      </c>
      <c r="X88" s="63"/>
      <c r="Y88" s="63"/>
    </row>
    <row r="89" spans="1:25" ht="12.75">
      <c r="A89" s="11">
        <v>4867</v>
      </c>
      <c r="B89" s="14">
        <v>48</v>
      </c>
      <c r="C89" s="14">
        <v>67</v>
      </c>
      <c r="D89" s="80">
        <v>0.9840851266554681</v>
      </c>
      <c r="E89" s="80">
        <v>0.968668884082959</v>
      </c>
      <c r="F89" s="80">
        <v>0.9795264385081387</v>
      </c>
      <c r="G89" s="80">
        <v>0.9598743911367378</v>
      </c>
      <c r="H89" s="80">
        <v>12.618083263317613</v>
      </c>
      <c r="I89" s="80">
        <v>10.171201717661095</v>
      </c>
      <c r="J89" s="80">
        <v>13.026208925109822</v>
      </c>
      <c r="K89" s="80">
        <v>9.763076055868884</v>
      </c>
      <c r="M89" s="11">
        <v>4956</v>
      </c>
      <c r="N89" s="14">
        <v>49</v>
      </c>
      <c r="O89" s="14">
        <v>56</v>
      </c>
      <c r="P89" s="80">
        <v>0.95815</v>
      </c>
      <c r="Q89" s="80">
        <v>0.91966</v>
      </c>
      <c r="R89" s="80">
        <v>0.94961</v>
      </c>
      <c r="S89" s="80">
        <v>0.90406</v>
      </c>
      <c r="T89" s="80">
        <v>13.133242467071671</v>
      </c>
      <c r="U89" s="80">
        <v>11.957906382297145</v>
      </c>
      <c r="V89" s="80">
        <v>14.28048150288086</v>
      </c>
      <c r="W89" s="80">
        <v>10.810667346487953</v>
      </c>
      <c r="X89" s="63"/>
      <c r="Y89" s="63"/>
    </row>
    <row r="90" spans="1:25" ht="12.75">
      <c r="A90" s="11">
        <v>4868</v>
      </c>
      <c r="B90" s="14">
        <v>48</v>
      </c>
      <c r="C90" s="14">
        <v>68</v>
      </c>
      <c r="D90" s="80">
        <v>0.9851911339072896</v>
      </c>
      <c r="E90" s="80">
        <v>0.9708144724149926</v>
      </c>
      <c r="F90" s="80">
        <v>0.9805821254804616</v>
      </c>
      <c r="G90" s="80">
        <v>0.9619039944170288</v>
      </c>
      <c r="H90" s="80">
        <v>12.618083263317613</v>
      </c>
      <c r="I90" s="80">
        <v>9.957383952091014</v>
      </c>
      <c r="J90" s="80">
        <v>12.997419817948263</v>
      </c>
      <c r="K90" s="80">
        <v>9.578047397460367</v>
      </c>
      <c r="M90" s="11">
        <v>4957</v>
      </c>
      <c r="N90" s="14">
        <v>49</v>
      </c>
      <c r="O90" s="14">
        <v>57</v>
      </c>
      <c r="P90" s="80">
        <v>0.96027</v>
      </c>
      <c r="Q90" s="80">
        <v>0.92357</v>
      </c>
      <c r="R90" s="80">
        <v>0.95149</v>
      </c>
      <c r="S90" s="80">
        <v>0.90746</v>
      </c>
      <c r="T90" s="80">
        <v>13.133242467071671</v>
      </c>
      <c r="U90" s="80">
        <v>11.743890776415473</v>
      </c>
      <c r="V90" s="80">
        <v>14.220023362835816</v>
      </c>
      <c r="W90" s="80">
        <v>10.657109880651328</v>
      </c>
      <c r="X90" s="63"/>
      <c r="Y90" s="63"/>
    </row>
    <row r="91" spans="1:25" ht="12.75">
      <c r="A91" s="11">
        <v>4869</v>
      </c>
      <c r="B91" s="14">
        <v>48</v>
      </c>
      <c r="C91" s="14">
        <v>69</v>
      </c>
      <c r="D91" s="80">
        <v>0.9862539207912996</v>
      </c>
      <c r="E91" s="80">
        <v>0.9728806266671823</v>
      </c>
      <c r="F91" s="80">
        <v>0.9816049426655649</v>
      </c>
      <c r="G91" s="80">
        <v>0.9638744174925934</v>
      </c>
      <c r="H91" s="80">
        <v>12.618083263317613</v>
      </c>
      <c r="I91" s="80">
        <v>9.736404867527444</v>
      </c>
      <c r="J91" s="80">
        <v>12.96981656068499</v>
      </c>
      <c r="K91" s="80">
        <v>9.384671570160066</v>
      </c>
      <c r="M91" s="11">
        <v>4958</v>
      </c>
      <c r="N91" s="14">
        <v>49</v>
      </c>
      <c r="O91" s="14">
        <v>58</v>
      </c>
      <c r="P91" s="80">
        <v>0.96235</v>
      </c>
      <c r="Q91" s="80">
        <v>0.92743</v>
      </c>
      <c r="R91" s="80">
        <v>0.95333</v>
      </c>
      <c r="S91" s="80">
        <v>0.91082</v>
      </c>
      <c r="T91" s="80">
        <v>13.133242467071671</v>
      </c>
      <c r="U91" s="80">
        <v>11.524263015822326</v>
      </c>
      <c r="V91" s="80">
        <v>14.16097315077287</v>
      </c>
      <c r="W91" s="80">
        <v>10.496532332121125</v>
      </c>
      <c r="X91" s="63"/>
      <c r="Y91" s="63"/>
    </row>
    <row r="92" spans="1:25" ht="12.75">
      <c r="A92" s="11">
        <v>4870</v>
      </c>
      <c r="B92" s="14">
        <v>48</v>
      </c>
      <c r="C92" s="14">
        <v>70</v>
      </c>
      <c r="D92" s="80">
        <v>0.9872743793566384</v>
      </c>
      <c r="E92" s="80">
        <v>0.9748685717659635</v>
      </c>
      <c r="F92" s="80">
        <v>0.9825939655000513</v>
      </c>
      <c r="G92" s="80">
        <v>0.9657835045012216</v>
      </c>
      <c r="H92" s="80">
        <v>12.618083263317613</v>
      </c>
      <c r="I92" s="80">
        <v>9.506681920448004</v>
      </c>
      <c r="J92" s="80">
        <v>12.94336860245694</v>
      </c>
      <c r="K92" s="80">
        <v>9.181396581308677</v>
      </c>
      <c r="M92" s="11">
        <v>4959</v>
      </c>
      <c r="N92" s="14">
        <v>49</v>
      </c>
      <c r="O92" s="14">
        <v>59</v>
      </c>
      <c r="P92" s="80">
        <v>0.96438</v>
      </c>
      <c r="Q92" s="80">
        <v>0.93121</v>
      </c>
      <c r="R92" s="80">
        <v>0.95514</v>
      </c>
      <c r="S92" s="80">
        <v>0.91414</v>
      </c>
      <c r="T92" s="80">
        <v>13.133242467071671</v>
      </c>
      <c r="U92" s="80">
        <v>11.299325679523628</v>
      </c>
      <c r="V92" s="80">
        <v>14.103446935613597</v>
      </c>
      <c r="W92" s="80">
        <v>10.329121210981704</v>
      </c>
      <c r="X92" s="63"/>
      <c r="Y92" s="63"/>
    </row>
    <row r="93" spans="1:25" ht="12.75">
      <c r="A93" s="11">
        <v>4871</v>
      </c>
      <c r="B93" s="14">
        <v>48</v>
      </c>
      <c r="C93" s="14">
        <v>71</v>
      </c>
      <c r="D93" s="80">
        <v>0.9882516643467765</v>
      </c>
      <c r="E93" s="80">
        <v>0.9767761700735276</v>
      </c>
      <c r="F93" s="80">
        <v>0.98354819279506</v>
      </c>
      <c r="G93" s="80">
        <v>0.967628947898318</v>
      </c>
      <c r="H93" s="80">
        <v>12.618083263317613</v>
      </c>
      <c r="I93" s="80">
        <v>9.267772420208832</v>
      </c>
      <c r="J93" s="80">
        <v>12.918090807198723</v>
      </c>
      <c r="K93" s="80">
        <v>8.96776487632772</v>
      </c>
      <c r="M93" s="11">
        <v>4960</v>
      </c>
      <c r="N93" s="14">
        <v>49</v>
      </c>
      <c r="O93" s="14">
        <v>60</v>
      </c>
      <c r="P93" s="80">
        <v>0.96636</v>
      </c>
      <c r="Q93" s="80">
        <v>0.93491</v>
      </c>
      <c r="R93" s="80">
        <v>0.95692</v>
      </c>
      <c r="S93" s="80">
        <v>0.9174</v>
      </c>
      <c r="T93" s="80">
        <v>13.133242467071671</v>
      </c>
      <c r="U93" s="80">
        <v>11.069446632849349</v>
      </c>
      <c r="V93" s="80">
        <v>14.047551552190999</v>
      </c>
      <c r="W93" s="80">
        <v>10.155137547730021</v>
      </c>
      <c r="X93" s="63"/>
      <c r="Y93" s="63"/>
    </row>
    <row r="94" spans="1:25" ht="12.75">
      <c r="A94" s="11">
        <v>4872</v>
      </c>
      <c r="B94" s="14">
        <v>48</v>
      </c>
      <c r="C94" s="14">
        <v>72</v>
      </c>
      <c r="D94" s="80">
        <v>0.9891838097448976</v>
      </c>
      <c r="E94" s="80">
        <v>0.9785990957724833</v>
      </c>
      <c r="F94" s="80">
        <v>0.9844667541109228</v>
      </c>
      <c r="G94" s="80">
        <v>0.9694086905535463</v>
      </c>
      <c r="H94" s="80">
        <v>12.618083263317613</v>
      </c>
      <c r="I94" s="80">
        <v>9.0203343406864</v>
      </c>
      <c r="J94" s="80">
        <v>12.894027102444023</v>
      </c>
      <c r="K94" s="80">
        <v>8.74439050155999</v>
      </c>
      <c r="M94" s="11">
        <v>4961</v>
      </c>
      <c r="N94" s="14">
        <v>49</v>
      </c>
      <c r="O94" s="14">
        <v>61</v>
      </c>
      <c r="P94" s="80">
        <v>0.96829</v>
      </c>
      <c r="Q94" s="80">
        <v>0.93853</v>
      </c>
      <c r="R94" s="80">
        <v>0.95867</v>
      </c>
      <c r="S94" s="80">
        <v>0.92062</v>
      </c>
      <c r="T94" s="80">
        <v>13.133242467071671</v>
      </c>
      <c r="U94" s="80">
        <v>10.835087279550956</v>
      </c>
      <c r="V94" s="80">
        <v>13.993385508332228</v>
      </c>
      <c r="W94" s="80">
        <v>9.974944238290401</v>
      </c>
      <c r="X94" s="63"/>
      <c r="Y94" s="63"/>
    </row>
    <row r="95" spans="1:25" ht="12.75">
      <c r="A95" s="11">
        <v>4873</v>
      </c>
      <c r="B95" s="14">
        <v>48</v>
      </c>
      <c r="C95" s="14">
        <v>73</v>
      </c>
      <c r="D95" s="80">
        <v>0.9900682497239516</v>
      </c>
      <c r="E95" s="80">
        <v>0.9803318387448922</v>
      </c>
      <c r="F95" s="80">
        <v>0.9853491004263655</v>
      </c>
      <c r="G95" s="80">
        <v>0.9711212997893346</v>
      </c>
      <c r="H95" s="80">
        <v>12.618083263317613</v>
      </c>
      <c r="I95" s="80">
        <v>8.766099567326068</v>
      </c>
      <c r="J95" s="80">
        <v>12.871236824739267</v>
      </c>
      <c r="K95" s="80">
        <v>8.512946005904414</v>
      </c>
      <c r="M95" s="11">
        <v>4962</v>
      </c>
      <c r="N95" s="14">
        <v>49</v>
      </c>
      <c r="O95" s="14">
        <v>62</v>
      </c>
      <c r="P95" s="80">
        <v>0.97017</v>
      </c>
      <c r="Q95" s="80">
        <v>0.94206</v>
      </c>
      <c r="R95" s="80">
        <v>0.96037</v>
      </c>
      <c r="S95" s="80">
        <v>0.92377</v>
      </c>
      <c r="T95" s="80">
        <v>13.133242467071671</v>
      </c>
      <c r="U95" s="80">
        <v>10.59586651273023</v>
      </c>
      <c r="V95" s="80">
        <v>13.940968917193066</v>
      </c>
      <c r="W95" s="80">
        <v>9.788140062608834</v>
      </c>
      <c r="X95" s="63"/>
      <c r="Y95" s="63"/>
    </row>
    <row r="96" spans="1:25" ht="12.75">
      <c r="A96" s="11">
        <v>4874</v>
      </c>
      <c r="B96" s="14">
        <v>48</v>
      </c>
      <c r="C96" s="14">
        <v>74</v>
      </c>
      <c r="D96" s="80">
        <v>0.9909038652714299</v>
      </c>
      <c r="E96" s="80">
        <v>0.9819717182536415</v>
      </c>
      <c r="F96" s="80">
        <v>0.9861950546730257</v>
      </c>
      <c r="G96" s="80">
        <v>0.9727660722299555</v>
      </c>
      <c r="H96" s="80">
        <v>12.618083263317613</v>
      </c>
      <c r="I96" s="80">
        <v>8.506256302654792</v>
      </c>
      <c r="J96" s="80">
        <v>12.8497420330576</v>
      </c>
      <c r="K96" s="80">
        <v>8.274597532914806</v>
      </c>
      <c r="M96" s="11">
        <v>4963</v>
      </c>
      <c r="N96" s="14">
        <v>49</v>
      </c>
      <c r="O96" s="14">
        <v>63</v>
      </c>
      <c r="P96" s="80">
        <v>0.97198</v>
      </c>
      <c r="Q96" s="80">
        <v>0.94549</v>
      </c>
      <c r="R96" s="80">
        <v>0.96204</v>
      </c>
      <c r="S96" s="80">
        <v>0.92686</v>
      </c>
      <c r="T96" s="80">
        <v>13.133242467071671</v>
      </c>
      <c r="U96" s="80">
        <v>10.352217524746166</v>
      </c>
      <c r="V96" s="80">
        <v>13.890379077898142</v>
      </c>
      <c r="W96" s="80">
        <v>9.595080913919695</v>
      </c>
      <c r="X96" s="63"/>
      <c r="Y96" s="63"/>
    </row>
    <row r="97" spans="1:25" ht="12.75">
      <c r="A97" s="11">
        <v>4875</v>
      </c>
      <c r="B97" s="14">
        <v>48</v>
      </c>
      <c r="C97" s="14">
        <v>75</v>
      </c>
      <c r="D97" s="80">
        <v>0.9916910235614891</v>
      </c>
      <c r="E97" s="80">
        <v>0.9835189874987004</v>
      </c>
      <c r="F97" s="80">
        <v>0.9870046543309945</v>
      </c>
      <c r="G97" s="80">
        <v>0.9743427337063963</v>
      </c>
      <c r="H97" s="80">
        <v>12.618083263317613</v>
      </c>
      <c r="I97" s="80">
        <v>8.241080326984909</v>
      </c>
      <c r="J97" s="80">
        <v>12.829526855814043</v>
      </c>
      <c r="K97" s="80">
        <v>8.029636734488479</v>
      </c>
      <c r="M97" s="11">
        <v>4964</v>
      </c>
      <c r="N97" s="14">
        <v>49</v>
      </c>
      <c r="O97" s="14">
        <v>64</v>
      </c>
      <c r="P97" s="80">
        <v>0.97374</v>
      </c>
      <c r="Q97" s="80">
        <v>0.94882</v>
      </c>
      <c r="R97" s="80">
        <v>0.96367</v>
      </c>
      <c r="S97" s="80">
        <v>0.92989</v>
      </c>
      <c r="T97" s="80">
        <v>13.133242467071671</v>
      </c>
      <c r="U97" s="80">
        <v>10.104672229504997</v>
      </c>
      <c r="V97" s="80">
        <v>13.841684387066751</v>
      </c>
      <c r="W97" s="80">
        <v>9.396230309509916</v>
      </c>
      <c r="X97" s="63"/>
      <c r="Y97" s="63"/>
    </row>
    <row r="98" spans="1:25" ht="12.75">
      <c r="A98" s="11">
        <v>4876</v>
      </c>
      <c r="B98" s="14">
        <v>48</v>
      </c>
      <c r="C98" s="14">
        <v>76</v>
      </c>
      <c r="D98" s="80">
        <v>0.9924299555669555</v>
      </c>
      <c r="E98" s="80">
        <v>0.9849736612173968</v>
      </c>
      <c r="F98" s="80">
        <v>0.9877780642871924</v>
      </c>
      <c r="G98" s="80">
        <v>0.9758512727661826</v>
      </c>
      <c r="H98" s="80">
        <v>12.618083263317613</v>
      </c>
      <c r="I98" s="80">
        <v>7.971273340203032</v>
      </c>
      <c r="J98" s="80">
        <v>12.810579368916377</v>
      </c>
      <c r="K98" s="80">
        <v>7.778777234604268</v>
      </c>
      <c r="M98" s="11">
        <v>4965</v>
      </c>
      <c r="N98" s="14">
        <v>49</v>
      </c>
      <c r="O98" s="14">
        <v>65</v>
      </c>
      <c r="P98" s="80">
        <v>0.97543</v>
      </c>
      <c r="Q98" s="80">
        <v>0.95203</v>
      </c>
      <c r="R98" s="80">
        <v>0.96526</v>
      </c>
      <c r="S98" s="80">
        <v>0.93285</v>
      </c>
      <c r="T98" s="80">
        <v>13.133242467071671</v>
      </c>
      <c r="U98" s="80">
        <v>9.853863023301658</v>
      </c>
      <c r="V98" s="80">
        <v>13.794943133350063</v>
      </c>
      <c r="W98" s="80">
        <v>9.192162357023268</v>
      </c>
      <c r="X98" s="63"/>
      <c r="Y98" s="63"/>
    </row>
    <row r="99" spans="1:25" ht="12.75">
      <c r="A99" s="11">
        <v>4877</v>
      </c>
      <c r="B99" s="14">
        <v>48</v>
      </c>
      <c r="C99" s="14">
        <v>77</v>
      </c>
      <c r="D99" s="80">
        <v>0.9931209407547698</v>
      </c>
      <c r="E99" s="80">
        <v>0.9863358778466669</v>
      </c>
      <c r="F99" s="80">
        <v>0.9885156328496355</v>
      </c>
      <c r="G99" s="80">
        <v>0.9772920521100702</v>
      </c>
      <c r="H99" s="80">
        <v>12.618083263317613</v>
      </c>
      <c r="I99" s="80">
        <v>7.697902479305659</v>
      </c>
      <c r="J99" s="80">
        <v>12.792886831679448</v>
      </c>
      <c r="K99" s="80">
        <v>7.523098910943824</v>
      </c>
      <c r="M99" s="11">
        <v>4966</v>
      </c>
      <c r="N99" s="14">
        <v>49</v>
      </c>
      <c r="O99" s="14">
        <v>66</v>
      </c>
      <c r="P99" s="80">
        <v>0.97705</v>
      </c>
      <c r="Q99" s="80">
        <v>0.95513</v>
      </c>
      <c r="R99" s="80">
        <v>0.9668</v>
      </c>
      <c r="S99" s="80">
        <v>0.93574</v>
      </c>
      <c r="T99" s="80">
        <v>13.133242467071671</v>
      </c>
      <c r="U99" s="80">
        <v>9.600544945336708</v>
      </c>
      <c r="V99" s="80">
        <v>13.750203729815853</v>
      </c>
      <c r="W99" s="80">
        <v>8.983583682592526</v>
      </c>
      <c r="X99" s="63"/>
      <c r="Y99" s="63"/>
    </row>
    <row r="100" spans="1:25" ht="12.75">
      <c r="A100" s="11">
        <v>4878</v>
      </c>
      <c r="B100" s="14">
        <v>48</v>
      </c>
      <c r="C100" s="14">
        <v>78</v>
      </c>
      <c r="D100" s="80">
        <v>0.9937644096842091</v>
      </c>
      <c r="E100" s="80">
        <v>0.98760610266597</v>
      </c>
      <c r="F100" s="80">
        <v>0.9892179420113216</v>
      </c>
      <c r="G100" s="80">
        <v>0.9786659094243655</v>
      </c>
      <c r="H100" s="80">
        <v>12.618083263317613</v>
      </c>
      <c r="I100" s="80">
        <v>7.422383396961946</v>
      </c>
      <c r="J100" s="80">
        <v>12.776433062995485</v>
      </c>
      <c r="K100" s="80">
        <v>7.264033597284074</v>
      </c>
      <c r="M100" s="11">
        <v>4967</v>
      </c>
      <c r="N100" s="14">
        <v>49</v>
      </c>
      <c r="O100" s="14">
        <v>67</v>
      </c>
      <c r="P100" s="80">
        <v>0.97861</v>
      </c>
      <c r="Q100" s="80">
        <v>0.95811</v>
      </c>
      <c r="R100" s="80">
        <v>0.9683</v>
      </c>
      <c r="S100" s="80">
        <v>0.93855</v>
      </c>
      <c r="T100" s="80">
        <v>13.133242467071671</v>
      </c>
      <c r="U100" s="80">
        <v>9.34521708601059</v>
      </c>
      <c r="V100" s="80">
        <v>13.707481180558549</v>
      </c>
      <c r="W100" s="80">
        <v>8.770978372523711</v>
      </c>
      <c r="X100" s="63"/>
      <c r="Y100" s="63"/>
    </row>
    <row r="101" spans="1:25" ht="12.75">
      <c r="A101" s="11">
        <v>4879</v>
      </c>
      <c r="B101" s="14">
        <v>48</v>
      </c>
      <c r="C101" s="14">
        <v>79</v>
      </c>
      <c r="D101" s="80">
        <v>0.9943619005804698</v>
      </c>
      <c r="E101" s="80">
        <v>0.9887870210822841</v>
      </c>
      <c r="F101" s="80">
        <v>0.9898857590074877</v>
      </c>
      <c r="G101" s="80">
        <v>0.9799740651461869</v>
      </c>
      <c r="H101" s="80">
        <v>12.618083263317613</v>
      </c>
      <c r="I101" s="80">
        <v>7.145273192322084</v>
      </c>
      <c r="J101" s="80">
        <v>12.761174038779753</v>
      </c>
      <c r="K101" s="80">
        <v>7.002182416859945</v>
      </c>
      <c r="M101" s="11">
        <v>4968</v>
      </c>
      <c r="N101" s="14">
        <v>49</v>
      </c>
      <c r="O101" s="14">
        <v>68</v>
      </c>
      <c r="P101" s="80">
        <v>0.98009</v>
      </c>
      <c r="Q101" s="80">
        <v>0.96096</v>
      </c>
      <c r="R101" s="80">
        <v>0.96976</v>
      </c>
      <c r="S101" s="80">
        <v>0.94129</v>
      </c>
      <c r="T101" s="80">
        <v>13.133242467071671</v>
      </c>
      <c r="U101" s="80">
        <v>9.088833284400538</v>
      </c>
      <c r="V101" s="80">
        <v>13.666803284999885</v>
      </c>
      <c r="W101" s="80">
        <v>8.555272466472326</v>
      </c>
      <c r="X101" s="63"/>
      <c r="Y101" s="63"/>
    </row>
    <row r="102" spans="1:25" ht="12.75">
      <c r="A102" s="11">
        <v>4880</v>
      </c>
      <c r="B102" s="14">
        <v>48</v>
      </c>
      <c r="C102" s="14">
        <v>80</v>
      </c>
      <c r="D102" s="80">
        <v>0.9949155043195977</v>
      </c>
      <c r="E102" s="80">
        <v>0.9898824513033099</v>
      </c>
      <c r="F102" s="80">
        <v>0.9905198680923599</v>
      </c>
      <c r="G102" s="80">
        <v>0.98121779397535</v>
      </c>
      <c r="H102" s="80">
        <v>12.618083263317613</v>
      </c>
      <c r="I102" s="80">
        <v>6.866548106596771</v>
      </c>
      <c r="J102" s="80">
        <v>12.747052184533885</v>
      </c>
      <c r="K102" s="80">
        <v>6.7375791853805005</v>
      </c>
      <c r="M102" s="11">
        <v>4969</v>
      </c>
      <c r="N102" s="14">
        <v>49</v>
      </c>
      <c r="O102" s="14">
        <v>69</v>
      </c>
      <c r="P102" s="80">
        <v>0.98151</v>
      </c>
      <c r="Q102" s="80">
        <v>0.96368</v>
      </c>
      <c r="R102" s="80">
        <v>0.97117</v>
      </c>
      <c r="S102" s="80">
        <v>0.94396</v>
      </c>
      <c r="T102" s="80">
        <v>13.133242467071671</v>
      </c>
      <c r="U102" s="80">
        <v>8.83251293878797</v>
      </c>
      <c r="V102" s="80">
        <v>13.62818735473507</v>
      </c>
      <c r="W102" s="80">
        <v>8.337568051124569</v>
      </c>
      <c r="X102" s="63"/>
      <c r="Y102" s="63"/>
    </row>
    <row r="103" spans="1:25" ht="12.75">
      <c r="A103" s="11">
        <v>4881</v>
      </c>
      <c r="B103" s="14">
        <v>48</v>
      </c>
      <c r="C103" s="14">
        <v>81</v>
      </c>
      <c r="D103" s="80">
        <v>0.9954268354494815</v>
      </c>
      <c r="E103" s="80">
        <v>0.990895308184336</v>
      </c>
      <c r="F103" s="80">
        <v>0.9911210271603874</v>
      </c>
      <c r="G103" s="80">
        <v>0.9823983389908076</v>
      </c>
      <c r="H103" s="80">
        <v>12.618083263317613</v>
      </c>
      <c r="I103" s="80">
        <v>6.586841515746216</v>
      </c>
      <c r="J103" s="80">
        <v>12.734022614799054</v>
      </c>
      <c r="K103" s="80">
        <v>6.470902164264777</v>
      </c>
      <c r="M103" s="11">
        <v>4970</v>
      </c>
      <c r="N103" s="14">
        <v>49</v>
      </c>
      <c r="O103" s="14">
        <v>70</v>
      </c>
      <c r="P103" s="80">
        <v>0.98285</v>
      </c>
      <c r="Q103" s="80">
        <v>0.96628</v>
      </c>
      <c r="R103" s="80">
        <v>0.97255</v>
      </c>
      <c r="S103" s="80">
        <v>0.94656</v>
      </c>
      <c r="T103" s="80">
        <v>13.133242467071671</v>
      </c>
      <c r="U103" s="80">
        <v>8.575986307576505</v>
      </c>
      <c r="V103" s="80">
        <v>13.59155970217212</v>
      </c>
      <c r="W103" s="80">
        <v>8.117669072476055</v>
      </c>
      <c r="X103" s="63"/>
      <c r="Y103" s="63"/>
    </row>
    <row r="104" spans="1:25" ht="12.75">
      <c r="A104" s="11">
        <v>4882</v>
      </c>
      <c r="B104" s="14">
        <v>48</v>
      </c>
      <c r="C104" s="14">
        <v>82</v>
      </c>
      <c r="D104" s="80">
        <v>0.9958972682087764</v>
      </c>
      <c r="E104" s="80">
        <v>0.9918280637119207</v>
      </c>
      <c r="F104" s="80">
        <v>0.9916900633023249</v>
      </c>
      <c r="G104" s="80">
        <v>0.9835170984729337</v>
      </c>
      <c r="H104" s="80">
        <v>12.618083263317613</v>
      </c>
      <c r="I104" s="80">
        <v>6.307369945701943</v>
      </c>
      <c r="J104" s="80">
        <v>12.722047021027398</v>
      </c>
      <c r="K104" s="80">
        <v>6.20340618799216</v>
      </c>
      <c r="M104" s="11">
        <v>5040</v>
      </c>
      <c r="N104" s="14">
        <v>50</v>
      </c>
      <c r="O104" s="14">
        <v>40</v>
      </c>
      <c r="P104" s="80">
        <v>0.91649</v>
      </c>
      <c r="Q104" s="80">
        <v>0.84585</v>
      </c>
      <c r="R104" s="80">
        <v>0.9124</v>
      </c>
      <c r="S104" s="80">
        <v>0.83891</v>
      </c>
      <c r="T104" s="80">
        <v>12.950888759496237</v>
      </c>
      <c r="U104" s="80">
        <v>14.651451235201971</v>
      </c>
      <c r="V104" s="80">
        <v>15.31102312918399</v>
      </c>
      <c r="W104" s="80">
        <v>12.291316865514219</v>
      </c>
      <c r="X104" s="63"/>
      <c r="Y104" s="63"/>
    </row>
    <row r="105" spans="1:25" ht="12.75">
      <c r="A105" s="11">
        <v>4883</v>
      </c>
      <c r="B105" s="14">
        <v>48</v>
      </c>
      <c r="C105" s="14">
        <v>83</v>
      </c>
      <c r="D105" s="80">
        <v>0.9963281055063303</v>
      </c>
      <c r="E105" s="80">
        <v>0.9926830780098305</v>
      </c>
      <c r="F105" s="80">
        <v>0.9922279693740675</v>
      </c>
      <c r="G105" s="80">
        <v>0.9845758159787286</v>
      </c>
      <c r="H105" s="80">
        <v>12.618083263317613</v>
      </c>
      <c r="I105" s="80">
        <v>6.029884548794651</v>
      </c>
      <c r="J105" s="80">
        <v>12.711089312225242</v>
      </c>
      <c r="K105" s="80">
        <v>5.936878499887021</v>
      </c>
      <c r="M105" s="11">
        <v>5041</v>
      </c>
      <c r="N105" s="14">
        <v>50</v>
      </c>
      <c r="O105" s="14">
        <v>41</v>
      </c>
      <c r="P105" s="80">
        <v>0.91873</v>
      </c>
      <c r="Q105" s="80">
        <v>0.84968</v>
      </c>
      <c r="R105" s="80">
        <v>0.91438</v>
      </c>
      <c r="S105" s="80">
        <v>0.84226</v>
      </c>
      <c r="T105" s="80">
        <v>12.950888759496237</v>
      </c>
      <c r="U105" s="80">
        <v>14.524888242377765</v>
      </c>
      <c r="V105" s="80">
        <v>15.242100236285198</v>
      </c>
      <c r="W105" s="80">
        <v>12.233676765588802</v>
      </c>
      <c r="X105" s="63"/>
      <c r="Y105" s="63"/>
    </row>
    <row r="106" spans="1:25" ht="12.75">
      <c r="A106" s="11">
        <v>4884</v>
      </c>
      <c r="B106" s="14">
        <v>48</v>
      </c>
      <c r="C106" s="14">
        <v>84</v>
      </c>
      <c r="D106" s="80">
        <v>0.9967216192227663</v>
      </c>
      <c r="E106" s="80">
        <v>0.9934646637977517</v>
      </c>
      <c r="F106" s="80">
        <v>0.9927358539833946</v>
      </c>
      <c r="G106" s="80">
        <v>0.9855764825039534</v>
      </c>
      <c r="H106" s="80">
        <v>12.618083263317613</v>
      </c>
      <c r="I106" s="80">
        <v>5.754899091682715</v>
      </c>
      <c r="J106" s="80">
        <v>12.701089151054482</v>
      </c>
      <c r="K106" s="80">
        <v>5.671893203945846</v>
      </c>
      <c r="M106" s="11">
        <v>5042</v>
      </c>
      <c r="N106" s="14">
        <v>50</v>
      </c>
      <c r="O106" s="14">
        <v>42</v>
      </c>
      <c r="P106" s="80">
        <v>0.92101</v>
      </c>
      <c r="Q106" s="80">
        <v>0.85359</v>
      </c>
      <c r="R106" s="80">
        <v>0.91638</v>
      </c>
      <c r="S106" s="80">
        <v>0.84566</v>
      </c>
      <c r="T106" s="80">
        <v>12.950888759496237</v>
      </c>
      <c r="U106" s="80">
        <v>14.392811567186646</v>
      </c>
      <c r="V106" s="80">
        <v>15.172323172910103</v>
      </c>
      <c r="W106" s="80">
        <v>12.171377153772783</v>
      </c>
      <c r="X106" s="63"/>
      <c r="Y106" s="63"/>
    </row>
    <row r="107" spans="1:25" ht="12.75">
      <c r="A107" s="11">
        <v>4885</v>
      </c>
      <c r="B107" s="14">
        <v>48</v>
      </c>
      <c r="C107" s="14">
        <v>85</v>
      </c>
      <c r="D107" s="80">
        <v>0.9970804615518034</v>
      </c>
      <c r="E107" s="80">
        <v>0.9941779209190075</v>
      </c>
      <c r="F107" s="80">
        <v>0.9932146839850029</v>
      </c>
      <c r="G107" s="80">
        <v>0.986520828408872</v>
      </c>
      <c r="H107" s="80">
        <v>12.618083263317613</v>
      </c>
      <c r="I107" s="80">
        <v>5.482064905648727</v>
      </c>
      <c r="J107" s="80">
        <v>12.691976956854555</v>
      </c>
      <c r="K107" s="80">
        <v>5.408171212111787</v>
      </c>
      <c r="M107" s="11">
        <v>5043</v>
      </c>
      <c r="N107" s="14">
        <v>50</v>
      </c>
      <c r="O107" s="14">
        <v>43</v>
      </c>
      <c r="P107" s="80">
        <v>0.92333</v>
      </c>
      <c r="Q107" s="80">
        <v>0.85757</v>
      </c>
      <c r="R107" s="80">
        <v>0.9184</v>
      </c>
      <c r="S107" s="80">
        <v>0.84911</v>
      </c>
      <c r="T107" s="80">
        <v>12.950888759496237</v>
      </c>
      <c r="U107" s="80">
        <v>14.255146405663213</v>
      </c>
      <c r="V107" s="80">
        <v>15.101828307665288</v>
      </c>
      <c r="W107" s="80">
        <v>12.10420685749416</v>
      </c>
      <c r="X107" s="63"/>
      <c r="Y107" s="63"/>
    </row>
    <row r="108" spans="1:25" ht="12.75">
      <c r="A108" s="11">
        <v>4886</v>
      </c>
      <c r="B108" s="14">
        <v>48</v>
      </c>
      <c r="C108" s="14">
        <v>86</v>
      </c>
      <c r="D108" s="80">
        <v>0.9974065820985184</v>
      </c>
      <c r="E108" s="80">
        <v>0.994826581066018</v>
      </c>
      <c r="F108" s="80">
        <v>0.9936652037207024</v>
      </c>
      <c r="G108" s="80">
        <v>0.9874101615034696</v>
      </c>
      <c r="H108" s="80">
        <v>12.618083263317613</v>
      </c>
      <c r="I108" s="80">
        <v>5.2119890821580235</v>
      </c>
      <c r="J108" s="80">
        <v>12.68370136410766</v>
      </c>
      <c r="K108" s="80">
        <v>5.1463709813679746</v>
      </c>
      <c r="M108" s="11">
        <v>5044</v>
      </c>
      <c r="N108" s="14">
        <v>50</v>
      </c>
      <c r="O108" s="14">
        <v>44</v>
      </c>
      <c r="P108" s="80">
        <v>0.92567</v>
      </c>
      <c r="Q108" s="80">
        <v>0.86163</v>
      </c>
      <c r="R108" s="80">
        <v>0.92045</v>
      </c>
      <c r="S108" s="80">
        <v>0.85262</v>
      </c>
      <c r="T108" s="80">
        <v>12.950888759496237</v>
      </c>
      <c r="U108" s="80">
        <v>14.111860029959388</v>
      </c>
      <c r="V108" s="80">
        <v>15.030763087576867</v>
      </c>
      <c r="W108" s="80">
        <v>12.031985701878758</v>
      </c>
      <c r="X108" s="63"/>
      <c r="Y108" s="63"/>
    </row>
    <row r="109" spans="1:25" ht="12.75">
      <c r="A109" s="11">
        <v>4887</v>
      </c>
      <c r="B109" s="14">
        <v>48</v>
      </c>
      <c r="C109" s="14">
        <v>87</v>
      </c>
      <c r="D109" s="80">
        <v>0.9977015246066072</v>
      </c>
      <c r="E109" s="80">
        <v>0.9954135909931948</v>
      </c>
      <c r="F109" s="80">
        <v>0.9940880899782971</v>
      </c>
      <c r="G109" s="80">
        <v>0.9882456704949936</v>
      </c>
      <c r="H109" s="80">
        <v>12.618083263317613</v>
      </c>
      <c r="I109" s="80">
        <v>4.946121077754667</v>
      </c>
      <c r="J109" s="80">
        <v>12.676221600237199</v>
      </c>
      <c r="K109" s="80">
        <v>4.887982740835081</v>
      </c>
      <c r="M109" s="11">
        <v>5045</v>
      </c>
      <c r="N109" s="14">
        <v>50</v>
      </c>
      <c r="O109" s="14">
        <v>45</v>
      </c>
      <c r="P109" s="80">
        <v>0.92804</v>
      </c>
      <c r="Q109" s="80">
        <v>0.86574</v>
      </c>
      <c r="R109" s="80">
        <v>0.92251</v>
      </c>
      <c r="S109" s="80">
        <v>0.85616</v>
      </c>
      <c r="T109" s="80">
        <v>12.950888759496237</v>
      </c>
      <c r="U109" s="80">
        <v>13.962932386937966</v>
      </c>
      <c r="V109" s="80">
        <v>14.95928006019752</v>
      </c>
      <c r="W109" s="80">
        <v>11.954541086236683</v>
      </c>
      <c r="X109" s="63"/>
      <c r="Y109" s="63"/>
    </row>
    <row r="110" spans="1:25" ht="12.75">
      <c r="A110" s="11">
        <v>4888</v>
      </c>
      <c r="B110" s="14">
        <v>48</v>
      </c>
      <c r="C110" s="14">
        <v>88</v>
      </c>
      <c r="D110" s="80">
        <v>0.9979666223223326</v>
      </c>
      <c r="E110" s="80">
        <v>0.9959414971455336</v>
      </c>
      <c r="F110" s="80">
        <v>0.9944841334287107</v>
      </c>
      <c r="G110" s="80">
        <v>0.9890287826285669</v>
      </c>
      <c r="H110" s="80">
        <v>12.618083263317613</v>
      </c>
      <c r="I110" s="80">
        <v>4.686737143178807</v>
      </c>
      <c r="J110" s="80">
        <v>12.669502475278199</v>
      </c>
      <c r="K110" s="80">
        <v>4.635317931218223</v>
      </c>
      <c r="M110" s="11">
        <v>5046</v>
      </c>
      <c r="N110" s="14">
        <v>50</v>
      </c>
      <c r="O110" s="14">
        <v>46</v>
      </c>
      <c r="P110" s="80">
        <v>0.93043</v>
      </c>
      <c r="Q110" s="80">
        <v>0.86991</v>
      </c>
      <c r="R110" s="80">
        <v>0.92459</v>
      </c>
      <c r="S110" s="80">
        <v>0.85975</v>
      </c>
      <c r="T110" s="80">
        <v>12.950888759496237</v>
      </c>
      <c r="U110" s="80">
        <v>13.808412018555867</v>
      </c>
      <c r="V110" s="80">
        <v>14.887543330230894</v>
      </c>
      <c r="W110" s="80">
        <v>11.87175744782121</v>
      </c>
      <c r="X110" s="63"/>
      <c r="Y110" s="63"/>
    </row>
    <row r="111" spans="1:25" ht="12.75">
      <c r="A111" s="11">
        <v>4889</v>
      </c>
      <c r="B111" s="14">
        <v>48</v>
      </c>
      <c r="C111" s="14">
        <v>89</v>
      </c>
      <c r="D111" s="80">
        <v>0.9982034763440552</v>
      </c>
      <c r="E111" s="80">
        <v>0.9964133961385738</v>
      </c>
      <c r="F111" s="80">
        <v>0.9948543977428826</v>
      </c>
      <c r="G111" s="80">
        <v>0.9897614788433386</v>
      </c>
      <c r="H111" s="80">
        <v>12.618083263317613</v>
      </c>
      <c r="I111" s="80">
        <v>4.436086549987851</v>
      </c>
      <c r="J111" s="80">
        <v>12.663502229312444</v>
      </c>
      <c r="K111" s="80">
        <v>4.39066758399302</v>
      </c>
      <c r="M111" s="11">
        <v>5047</v>
      </c>
      <c r="N111" s="14">
        <v>50</v>
      </c>
      <c r="O111" s="14">
        <v>47</v>
      </c>
      <c r="P111" s="80">
        <v>0.93284</v>
      </c>
      <c r="Q111" s="80">
        <v>0.87413</v>
      </c>
      <c r="R111" s="80">
        <v>0.92668</v>
      </c>
      <c r="S111" s="80">
        <v>0.86337</v>
      </c>
      <c r="T111" s="80">
        <v>12.950888759496237</v>
      </c>
      <c r="U111" s="80">
        <v>13.648076076793563</v>
      </c>
      <c r="V111" s="80">
        <v>14.815680853326041</v>
      </c>
      <c r="W111" s="80">
        <v>11.783283982963761</v>
      </c>
      <c r="X111" s="63"/>
      <c r="Y111" s="63"/>
    </row>
    <row r="112" spans="1:25" ht="12.75">
      <c r="A112" s="11">
        <v>4890</v>
      </c>
      <c r="B112" s="14">
        <v>48</v>
      </c>
      <c r="C112" s="14">
        <v>90</v>
      </c>
      <c r="D112" s="80">
        <v>0.9984142320489531</v>
      </c>
      <c r="E112" s="80">
        <v>0.9968334854869397</v>
      </c>
      <c r="F112" s="80">
        <v>0.9952002036376132</v>
      </c>
      <c r="G112" s="80">
        <v>0.9904462632660492</v>
      </c>
      <c r="H112" s="80">
        <v>12.618083263317613</v>
      </c>
      <c r="I112" s="80">
        <v>4.195454194507296</v>
      </c>
      <c r="J112" s="80">
        <v>12.658165528171287</v>
      </c>
      <c r="K112" s="80">
        <v>4.155371929653624</v>
      </c>
      <c r="M112" s="11">
        <v>5048</v>
      </c>
      <c r="N112" s="14">
        <v>50</v>
      </c>
      <c r="O112" s="14">
        <v>48</v>
      </c>
      <c r="P112" s="80">
        <v>0.93526</v>
      </c>
      <c r="Q112" s="80">
        <v>0.87839</v>
      </c>
      <c r="R112" s="80">
        <v>0.92877</v>
      </c>
      <c r="S112" s="80">
        <v>0.86701</v>
      </c>
      <c r="T112" s="80">
        <v>12.950888759496237</v>
      </c>
      <c r="U112" s="80">
        <v>13.481997168412134</v>
      </c>
      <c r="V112" s="80">
        <v>14.743864054788919</v>
      </c>
      <c r="W112" s="80">
        <v>11.689021873119454</v>
      </c>
      <c r="X112" s="63"/>
      <c r="Y112" s="63"/>
    </row>
    <row r="113" spans="1:25" ht="12.75">
      <c r="A113" s="11">
        <v>4940</v>
      </c>
      <c r="B113" s="14">
        <v>49</v>
      </c>
      <c r="C113" s="14">
        <v>40</v>
      </c>
      <c r="D113" s="80">
        <v>0.9413813949470418</v>
      </c>
      <c r="E113" s="80">
        <v>0.8892545346195982</v>
      </c>
      <c r="F113" s="80">
        <v>0.9401956192932703</v>
      </c>
      <c r="G113" s="80">
        <v>0.8871407180505346</v>
      </c>
      <c r="H113" s="80">
        <v>12.49065119055239</v>
      </c>
      <c r="I113" s="80">
        <v>13.783123951665887</v>
      </c>
      <c r="J113" s="80">
        <v>14.04620466275788</v>
      </c>
      <c r="K113" s="80">
        <v>12.227570479460397</v>
      </c>
      <c r="M113" s="11">
        <v>5049</v>
      </c>
      <c r="N113" s="14">
        <v>50</v>
      </c>
      <c r="O113" s="14">
        <v>49</v>
      </c>
      <c r="P113" s="80">
        <v>0.93768</v>
      </c>
      <c r="Q113" s="80">
        <v>0.88268</v>
      </c>
      <c r="R113" s="80">
        <v>0.93086</v>
      </c>
      <c r="S113" s="80">
        <v>0.87067</v>
      </c>
      <c r="T113" s="80">
        <v>12.950888759496237</v>
      </c>
      <c r="U113" s="80">
        <v>13.310311019081112</v>
      </c>
      <c r="V113" s="80">
        <v>14.672269522653558</v>
      </c>
      <c r="W113" s="80">
        <v>11.588930255923792</v>
      </c>
      <c r="X113" s="63"/>
      <c r="Y113" s="63"/>
    </row>
    <row r="114" spans="1:25" ht="12.75">
      <c r="A114" s="11">
        <v>4941</v>
      </c>
      <c r="B114" s="14">
        <v>49</v>
      </c>
      <c r="C114" s="14">
        <v>41</v>
      </c>
      <c r="D114" s="80">
        <v>0.9427074991895282</v>
      </c>
      <c r="E114" s="80">
        <v>0.8916241234057604</v>
      </c>
      <c r="F114" s="80">
        <v>0.9414309049325293</v>
      </c>
      <c r="G114" s="80">
        <v>0.889342896292022</v>
      </c>
      <c r="H114" s="80">
        <v>12.49065119055239</v>
      </c>
      <c r="I114" s="80">
        <v>13.720078455574168</v>
      </c>
      <c r="J114" s="80">
        <v>14.008875335092457</v>
      </c>
      <c r="K114" s="80">
        <v>12.201854311034102</v>
      </c>
      <c r="M114" s="11">
        <v>5050</v>
      </c>
      <c r="N114" s="14">
        <v>50</v>
      </c>
      <c r="O114" s="14">
        <v>50</v>
      </c>
      <c r="P114" s="80">
        <v>0.94011</v>
      </c>
      <c r="Q114" s="80">
        <v>0.88698</v>
      </c>
      <c r="R114" s="80">
        <v>0.93296</v>
      </c>
      <c r="S114" s="80">
        <v>0.87435</v>
      </c>
      <c r="T114" s="80">
        <v>12.950888759496237</v>
      </c>
      <c r="U114" s="80">
        <v>13.133242467071671</v>
      </c>
      <c r="V114" s="80">
        <v>14.601079488539275</v>
      </c>
      <c r="W114" s="80">
        <v>11.483051738028633</v>
      </c>
      <c r="X114" s="63"/>
      <c r="Y114" s="63"/>
    </row>
    <row r="115" spans="1:25" ht="12.75">
      <c r="A115" s="11">
        <v>4942</v>
      </c>
      <c r="B115" s="14">
        <v>49</v>
      </c>
      <c r="C115" s="14">
        <v>42</v>
      </c>
      <c r="D115" s="80">
        <v>0.9440736482049514</v>
      </c>
      <c r="E115" s="80">
        <v>0.8940714914721701</v>
      </c>
      <c r="F115" s="80">
        <v>0.9427002330182402</v>
      </c>
      <c r="G115" s="80">
        <v>0.8916111234085835</v>
      </c>
      <c r="H115" s="80">
        <v>12.49065119055239</v>
      </c>
      <c r="I115" s="80">
        <v>13.653405095911355</v>
      </c>
      <c r="J115" s="80">
        <v>13.970528430545743</v>
      </c>
      <c r="K115" s="80">
        <v>12.173527855918001</v>
      </c>
      <c r="M115" s="11">
        <v>5051</v>
      </c>
      <c r="N115" s="14">
        <v>50</v>
      </c>
      <c r="O115" s="14">
        <v>51</v>
      </c>
      <c r="P115" s="80">
        <v>0.94252</v>
      </c>
      <c r="Q115" s="80">
        <v>0.89129</v>
      </c>
      <c r="R115" s="80">
        <v>0.93505</v>
      </c>
      <c r="S115" s="80">
        <v>0.87803</v>
      </c>
      <c r="T115" s="80">
        <v>12.950888759496237</v>
      </c>
      <c r="U115" s="80">
        <v>12.950888759496237</v>
      </c>
      <c r="V115" s="80">
        <v>14.530452953132217</v>
      </c>
      <c r="W115" s="80">
        <v>11.371324565860258</v>
      </c>
      <c r="X115" s="63"/>
      <c r="Y115" s="63"/>
    </row>
    <row r="116" spans="1:25" ht="12.75">
      <c r="A116" s="11">
        <v>4943</v>
      </c>
      <c r="B116" s="14">
        <v>49</v>
      </c>
      <c r="C116" s="14">
        <v>43</v>
      </c>
      <c r="D116" s="80">
        <v>0.9454786462778013</v>
      </c>
      <c r="E116" s="80">
        <v>0.8965950693836948</v>
      </c>
      <c r="F116" s="80">
        <v>0.9440018751902239</v>
      </c>
      <c r="G116" s="80">
        <v>0.8939427571050593</v>
      </c>
      <c r="H116" s="80">
        <v>12.49065119055239</v>
      </c>
      <c r="I116" s="80">
        <v>13.582810729810578</v>
      </c>
      <c r="J116" s="80">
        <v>13.931206647319915</v>
      </c>
      <c r="K116" s="80">
        <v>12.142255273043052</v>
      </c>
      <c r="M116" s="11">
        <v>5052</v>
      </c>
      <c r="N116" s="14">
        <v>50</v>
      </c>
      <c r="O116" s="14">
        <v>52</v>
      </c>
      <c r="P116" s="80">
        <v>0.94493</v>
      </c>
      <c r="Q116" s="80">
        <v>0.8956</v>
      </c>
      <c r="R116" s="80">
        <v>0.93714</v>
      </c>
      <c r="S116" s="80">
        <v>0.88172</v>
      </c>
      <c r="T116" s="80">
        <v>12.950888759496237</v>
      </c>
      <c r="U116" s="80">
        <v>12.76291009025659</v>
      </c>
      <c r="V116" s="80">
        <v>14.46049307423187</v>
      </c>
      <c r="W116" s="80">
        <v>11.253305775520957</v>
      </c>
      <c r="X116" s="63"/>
      <c r="Y116" s="63"/>
    </row>
    <row r="117" spans="1:25" ht="12.75">
      <c r="A117" s="11">
        <v>4944</v>
      </c>
      <c r="B117" s="14">
        <v>49</v>
      </c>
      <c r="C117" s="14">
        <v>44</v>
      </c>
      <c r="D117" s="80">
        <v>0.9469211258168793</v>
      </c>
      <c r="E117" s="80">
        <v>0.8991929750569563</v>
      </c>
      <c r="F117" s="80">
        <v>0.9453337971908812</v>
      </c>
      <c r="G117" s="80">
        <v>0.8963345887760232</v>
      </c>
      <c r="H117" s="80">
        <v>12.49065119055239</v>
      </c>
      <c r="I117" s="80">
        <v>13.507939235273321</v>
      </c>
      <c r="J117" s="80">
        <v>13.890957266165488</v>
      </c>
      <c r="K117" s="80">
        <v>12.107633159660223</v>
      </c>
      <c r="M117" s="11">
        <v>5053</v>
      </c>
      <c r="N117" s="14">
        <v>50</v>
      </c>
      <c r="O117" s="14">
        <v>53</v>
      </c>
      <c r="P117" s="80">
        <v>0.94732</v>
      </c>
      <c r="Q117" s="80">
        <v>0.89991</v>
      </c>
      <c r="R117" s="80">
        <v>0.93922</v>
      </c>
      <c r="S117" s="80">
        <v>0.8854</v>
      </c>
      <c r="T117" s="80">
        <v>12.950888759496237</v>
      </c>
      <c r="U117" s="80">
        <v>12.569348154909962</v>
      </c>
      <c r="V117" s="80">
        <v>14.391348817971592</v>
      </c>
      <c r="W117" s="80">
        <v>11.128888096434606</v>
      </c>
      <c r="X117" s="63"/>
      <c r="Y117" s="63"/>
    </row>
    <row r="118" spans="1:25" ht="12.75">
      <c r="A118" s="11">
        <v>4945</v>
      </c>
      <c r="B118" s="14">
        <v>49</v>
      </c>
      <c r="C118" s="14">
        <v>45</v>
      </c>
      <c r="D118" s="80">
        <v>0.948399422619245</v>
      </c>
      <c r="E118" s="80">
        <v>0.9018627823608173</v>
      </c>
      <c r="F118" s="80">
        <v>0.9466936520451555</v>
      </c>
      <c r="G118" s="80">
        <v>0.8987828221896755</v>
      </c>
      <c r="H118" s="80">
        <v>12.49065119055239</v>
      </c>
      <c r="I118" s="80">
        <v>13.428395766034505</v>
      </c>
      <c r="J118" s="80">
        <v>13.849835512510515</v>
      </c>
      <c r="K118" s="80">
        <v>12.069211444076382</v>
      </c>
      <c r="M118" s="11">
        <v>5054</v>
      </c>
      <c r="N118" s="14">
        <v>50</v>
      </c>
      <c r="O118" s="14">
        <v>54</v>
      </c>
      <c r="P118" s="80">
        <v>0.94968</v>
      </c>
      <c r="Q118" s="80">
        <v>0.90419</v>
      </c>
      <c r="R118" s="80">
        <v>0.94128</v>
      </c>
      <c r="S118" s="80">
        <v>0.88907</v>
      </c>
      <c r="T118" s="80">
        <v>12.950888759496237</v>
      </c>
      <c r="U118" s="80">
        <v>12.370496473688869</v>
      </c>
      <c r="V118" s="80">
        <v>14.323189685205314</v>
      </c>
      <c r="W118" s="80">
        <v>10.99819554797979</v>
      </c>
      <c r="X118" s="63"/>
      <c r="Y118" s="63"/>
    </row>
    <row r="119" spans="1:25" ht="12.75">
      <c r="A119" s="11">
        <v>4946</v>
      </c>
      <c r="B119" s="14">
        <v>49</v>
      </c>
      <c r="C119" s="14">
        <v>46</v>
      </c>
      <c r="D119" s="80">
        <v>0.9499110429744914</v>
      </c>
      <c r="E119" s="80">
        <v>0.9046005451718679</v>
      </c>
      <c r="F119" s="80">
        <v>0.9480788052151461</v>
      </c>
      <c r="G119" s="80">
        <v>0.9012831093388645</v>
      </c>
      <c r="H119" s="80">
        <v>12.49065119055239</v>
      </c>
      <c r="I119" s="80">
        <v>13.343896372494022</v>
      </c>
      <c r="J119" s="80">
        <v>13.807919149749408</v>
      </c>
      <c r="K119" s="80">
        <v>12.026628413297006</v>
      </c>
      <c r="M119" s="11">
        <v>5055</v>
      </c>
      <c r="N119" s="14">
        <v>50</v>
      </c>
      <c r="O119" s="14">
        <v>55</v>
      </c>
      <c r="P119" s="80">
        <v>0.95202</v>
      </c>
      <c r="Q119" s="80">
        <v>0.90844</v>
      </c>
      <c r="R119" s="80">
        <v>0.94332</v>
      </c>
      <c r="S119" s="80">
        <v>0.89272</v>
      </c>
      <c r="T119" s="80">
        <v>12.950888759496237</v>
      </c>
      <c r="U119" s="80">
        <v>12.16674593030391</v>
      </c>
      <c r="V119" s="80">
        <v>14.256182280277624</v>
      </c>
      <c r="W119" s="80">
        <v>10.861452409522524</v>
      </c>
      <c r="X119" s="63"/>
      <c r="Y119" s="63"/>
    </row>
    <row r="120" spans="1:25" ht="12.75">
      <c r="A120" s="11">
        <v>4947</v>
      </c>
      <c r="B120" s="14">
        <v>49</v>
      </c>
      <c r="C120" s="14">
        <v>47</v>
      </c>
      <c r="D120" s="80">
        <v>0.9514529219713221</v>
      </c>
      <c r="E120" s="80">
        <v>0.9074012430514657</v>
      </c>
      <c r="F120" s="80">
        <v>0.9494863833252257</v>
      </c>
      <c r="G120" s="80">
        <v>0.9038306293741022</v>
      </c>
      <c r="H120" s="80">
        <v>12.49065119055239</v>
      </c>
      <c r="I120" s="80">
        <v>13.254217516930261</v>
      </c>
      <c r="J120" s="80">
        <v>13.765300947294325</v>
      </c>
      <c r="K120" s="80">
        <v>11.979567760188328</v>
      </c>
      <c r="M120" s="11">
        <v>5056</v>
      </c>
      <c r="N120" s="14">
        <v>50</v>
      </c>
      <c r="O120" s="14">
        <v>56</v>
      </c>
      <c r="P120" s="80">
        <v>0.95433</v>
      </c>
      <c r="Q120" s="80">
        <v>0.91265</v>
      </c>
      <c r="R120" s="80">
        <v>0.94534</v>
      </c>
      <c r="S120" s="80">
        <v>0.89634</v>
      </c>
      <c r="T120" s="80">
        <v>12.950888759496237</v>
      </c>
      <c r="U120" s="80">
        <v>11.957906382297145</v>
      </c>
      <c r="V120" s="80">
        <v>14.190419621809143</v>
      </c>
      <c r="W120" s="80">
        <v>10.71837551998424</v>
      </c>
      <c r="X120" s="63"/>
      <c r="Y120" s="63"/>
    </row>
    <row r="121" spans="1:25" ht="12.75">
      <c r="A121" s="11">
        <v>4948</v>
      </c>
      <c r="B121" s="14">
        <v>49</v>
      </c>
      <c r="C121" s="14">
        <v>48</v>
      </c>
      <c r="D121" s="80">
        <v>0.9530213447833831</v>
      </c>
      <c r="E121" s="80">
        <v>0.9102586189937479</v>
      </c>
      <c r="F121" s="80">
        <v>0.9509133225565836</v>
      </c>
      <c r="G121" s="80">
        <v>0.9064201681351274</v>
      </c>
      <c r="H121" s="80">
        <v>12.49065119055239</v>
      </c>
      <c r="I121" s="80">
        <v>13.159238816679528</v>
      </c>
      <c r="J121" s="80">
        <v>13.722090546486966</v>
      </c>
      <c r="K121" s="80">
        <v>11.927799460744952</v>
      </c>
      <c r="M121" s="11">
        <v>5057</v>
      </c>
      <c r="N121" s="14">
        <v>50</v>
      </c>
      <c r="O121" s="14">
        <v>57</v>
      </c>
      <c r="P121" s="80">
        <v>0.9566</v>
      </c>
      <c r="Q121" s="80">
        <v>0.91681</v>
      </c>
      <c r="R121" s="80">
        <v>0.94734</v>
      </c>
      <c r="S121" s="80">
        <v>0.89994</v>
      </c>
      <c r="T121" s="80">
        <v>12.950888759496237</v>
      </c>
      <c r="U121" s="80">
        <v>11.743890776415473</v>
      </c>
      <c r="V121" s="80">
        <v>14.12600216210111</v>
      </c>
      <c r="W121" s="80">
        <v>10.568777373810601</v>
      </c>
      <c r="X121" s="63"/>
      <c r="Y121" s="63"/>
    </row>
    <row r="122" spans="1:25" ht="12.75">
      <c r="A122" s="11">
        <v>4949</v>
      </c>
      <c r="B122" s="14">
        <v>49</v>
      </c>
      <c r="C122" s="14">
        <v>49</v>
      </c>
      <c r="D122" s="80">
        <v>0.954612596496132</v>
      </c>
      <c r="E122" s="80">
        <v>0.9131663470658722</v>
      </c>
      <c r="F122" s="80">
        <v>0.9523564042051653</v>
      </c>
      <c r="G122" s="80">
        <v>0.9090461756534904</v>
      </c>
      <c r="H122" s="80">
        <v>12.49065119055239</v>
      </c>
      <c r="I122" s="80">
        <v>13.058770494396668</v>
      </c>
      <c r="J122" s="80">
        <v>13.678396308281128</v>
      </c>
      <c r="K122" s="80">
        <v>11.871025376667932</v>
      </c>
      <c r="M122" s="11">
        <v>5058</v>
      </c>
      <c r="N122" s="14">
        <v>50</v>
      </c>
      <c r="O122" s="14">
        <v>58</v>
      </c>
      <c r="P122" s="80">
        <v>0.95883</v>
      </c>
      <c r="Q122" s="80">
        <v>0.92092</v>
      </c>
      <c r="R122" s="80">
        <v>0.9493</v>
      </c>
      <c r="S122" s="80">
        <v>0.9035</v>
      </c>
      <c r="T122" s="80">
        <v>12.950888759496237</v>
      </c>
      <c r="U122" s="80">
        <v>11.524263015822326</v>
      </c>
      <c r="V122" s="80">
        <v>14.062992534620207</v>
      </c>
      <c r="W122" s="80">
        <v>10.412159240698358</v>
      </c>
      <c r="X122" s="63"/>
      <c r="Y122" s="63"/>
    </row>
    <row r="123" spans="1:25" ht="12.75">
      <c r="A123" s="11">
        <v>4950</v>
      </c>
      <c r="B123" s="14">
        <v>49</v>
      </c>
      <c r="C123" s="14">
        <v>50</v>
      </c>
      <c r="D123" s="80">
        <v>0.9562230020504214</v>
      </c>
      <c r="E123" s="80">
        <v>0.9161181018159724</v>
      </c>
      <c r="F123" s="80">
        <v>0.953812262686051</v>
      </c>
      <c r="G123" s="80">
        <v>0.911702774432179</v>
      </c>
      <c r="H123" s="80">
        <v>12.49065119055239</v>
      </c>
      <c r="I123" s="80">
        <v>12.952536001165964</v>
      </c>
      <c r="J123" s="80">
        <v>13.634324183522661</v>
      </c>
      <c r="K123" s="80">
        <v>11.80886300819569</v>
      </c>
      <c r="M123" s="11">
        <v>5059</v>
      </c>
      <c r="N123" s="14">
        <v>50</v>
      </c>
      <c r="O123" s="14">
        <v>59</v>
      </c>
      <c r="P123" s="80">
        <v>0.96102</v>
      </c>
      <c r="Q123" s="80">
        <v>0.92496</v>
      </c>
      <c r="R123" s="80">
        <v>0.95124</v>
      </c>
      <c r="S123" s="80">
        <v>0.90702</v>
      </c>
      <c r="T123" s="80">
        <v>12.950888759496237</v>
      </c>
      <c r="U123" s="80">
        <v>11.299325679523628</v>
      </c>
      <c r="V123" s="80">
        <v>14.001521279859844</v>
      </c>
      <c r="W123" s="80">
        <v>10.24869315916002</v>
      </c>
      <c r="X123" s="63"/>
      <c r="Y123" s="63"/>
    </row>
    <row r="124" spans="1:25" ht="12.75">
      <c r="A124" s="11">
        <v>4951</v>
      </c>
      <c r="B124" s="14">
        <v>49</v>
      </c>
      <c r="C124" s="14">
        <v>51</v>
      </c>
      <c r="D124" s="80">
        <v>0.9578485539530174</v>
      </c>
      <c r="E124" s="80">
        <v>0.9191068703274694</v>
      </c>
      <c r="F124" s="80">
        <v>0.9552774090531653</v>
      </c>
      <c r="G124" s="80">
        <v>0.9143837965515752</v>
      </c>
      <c r="H124" s="80">
        <v>12.49065119055239</v>
      </c>
      <c r="I124" s="80">
        <v>12.840287284823646</v>
      </c>
      <c r="J124" s="80">
        <v>13.589987839066074</v>
      </c>
      <c r="K124" s="80">
        <v>11.740950636309963</v>
      </c>
      <c r="M124" s="11">
        <v>5060</v>
      </c>
      <c r="N124" s="14">
        <v>50</v>
      </c>
      <c r="O124" s="14">
        <v>60</v>
      </c>
      <c r="P124" s="80">
        <v>0.96316</v>
      </c>
      <c r="Q124" s="80">
        <v>0.92893</v>
      </c>
      <c r="R124" s="80">
        <v>0.95315</v>
      </c>
      <c r="S124" s="80">
        <v>0.91049</v>
      </c>
      <c r="T124" s="80">
        <v>12.950888759496237</v>
      </c>
      <c r="U124" s="80">
        <v>11.069446632849349</v>
      </c>
      <c r="V124" s="80">
        <v>13.941709569546608</v>
      </c>
      <c r="W124" s="80">
        <v>10.078625822798978</v>
      </c>
      <c r="X124" s="63"/>
      <c r="Y124" s="63"/>
    </row>
    <row r="125" spans="1:25" ht="12.75">
      <c r="A125" s="11">
        <v>4952</v>
      </c>
      <c r="B125" s="14">
        <v>49</v>
      </c>
      <c r="C125" s="14">
        <v>52</v>
      </c>
      <c r="D125" s="80">
        <v>0.9594848169983774</v>
      </c>
      <c r="E125" s="80">
        <v>0.9221247634860362</v>
      </c>
      <c r="F125" s="80">
        <v>0.956748281415005</v>
      </c>
      <c r="G125" s="80">
        <v>0.9170828711527856</v>
      </c>
      <c r="H125" s="80">
        <v>12.49065119055239</v>
      </c>
      <c r="I125" s="80">
        <v>12.721857266955888</v>
      </c>
      <c r="J125" s="80">
        <v>13.545511068732441</v>
      </c>
      <c r="K125" s="80">
        <v>11.666997388775837</v>
      </c>
      <c r="M125" s="11">
        <v>5061</v>
      </c>
      <c r="N125" s="14">
        <v>50</v>
      </c>
      <c r="O125" s="14">
        <v>61</v>
      </c>
      <c r="P125" s="80">
        <v>0.96524</v>
      </c>
      <c r="Q125" s="80">
        <v>0.93281</v>
      </c>
      <c r="R125" s="80">
        <v>0.95502</v>
      </c>
      <c r="S125" s="80">
        <v>0.91391</v>
      </c>
      <c r="T125" s="80">
        <v>12.950888759496237</v>
      </c>
      <c r="U125" s="80">
        <v>10.835087279550956</v>
      </c>
      <c r="V125" s="80">
        <v>13.883670091398395</v>
      </c>
      <c r="W125" s="80">
        <v>9.902305947648797</v>
      </c>
      <c r="X125" s="63"/>
      <c r="Y125" s="63"/>
    </row>
    <row r="126" spans="1:25" ht="12.75">
      <c r="A126" s="11">
        <v>4953</v>
      </c>
      <c r="B126" s="14">
        <v>49</v>
      </c>
      <c r="C126" s="14">
        <v>53</v>
      </c>
      <c r="D126" s="80">
        <v>0.9611271709187236</v>
      </c>
      <c r="E126" s="80">
        <v>0.9251634502747272</v>
      </c>
      <c r="F126" s="80">
        <v>0.9582212952535347</v>
      </c>
      <c r="G126" s="80">
        <v>0.9197935136202793</v>
      </c>
      <c r="H126" s="80">
        <v>12.49065119055239</v>
      </c>
      <c r="I126" s="80">
        <v>12.597108745540904</v>
      </c>
      <c r="J126" s="80">
        <v>13.501021021575475</v>
      </c>
      <c r="K126" s="80">
        <v>11.586738914517817</v>
      </c>
      <c r="M126" s="11">
        <v>5062</v>
      </c>
      <c r="N126" s="14">
        <v>50</v>
      </c>
      <c r="O126" s="14">
        <v>62</v>
      </c>
      <c r="P126" s="80">
        <v>0.96727</v>
      </c>
      <c r="Q126" s="80">
        <v>0.93661</v>
      </c>
      <c r="R126" s="80">
        <v>0.95686</v>
      </c>
      <c r="S126" s="80">
        <v>0.91728</v>
      </c>
      <c r="T126" s="80">
        <v>12.950888759496237</v>
      </c>
      <c r="U126" s="80">
        <v>10.59586651273023</v>
      </c>
      <c r="V126" s="80">
        <v>13.827430904082274</v>
      </c>
      <c r="W126" s="80">
        <v>9.719324368144196</v>
      </c>
      <c r="X126" s="63"/>
      <c r="Y126" s="63"/>
    </row>
    <row r="127" spans="1:25" ht="12.75">
      <c r="A127" s="11">
        <v>4954</v>
      </c>
      <c r="B127" s="14">
        <v>49</v>
      </c>
      <c r="C127" s="14">
        <v>54</v>
      </c>
      <c r="D127" s="80">
        <v>0.962771701017312</v>
      </c>
      <c r="E127" s="80">
        <v>0.9282158055198924</v>
      </c>
      <c r="F127" s="80">
        <v>0.9596928482543867</v>
      </c>
      <c r="G127" s="80">
        <v>0.9225091326576409</v>
      </c>
      <c r="H127" s="80">
        <v>12.49065119055239</v>
      </c>
      <c r="I127" s="80">
        <v>12.465635700008683</v>
      </c>
      <c r="J127" s="80">
        <v>13.45662411291994</v>
      </c>
      <c r="K127" s="80">
        <v>11.499662777641134</v>
      </c>
      <c r="M127" s="11">
        <v>5063</v>
      </c>
      <c r="N127" s="14">
        <v>50</v>
      </c>
      <c r="O127" s="14">
        <v>63</v>
      </c>
      <c r="P127" s="80">
        <v>0.96923</v>
      </c>
      <c r="Q127" s="80">
        <v>0.9403</v>
      </c>
      <c r="R127" s="80">
        <v>0.95865</v>
      </c>
      <c r="S127" s="80">
        <v>0.92058</v>
      </c>
      <c r="T127" s="80">
        <v>12.950888759496237</v>
      </c>
      <c r="U127" s="80">
        <v>10.352217524746166</v>
      </c>
      <c r="V127" s="80">
        <v>13.773082310030652</v>
      </c>
      <c r="W127" s="80">
        <v>9.530023974211751</v>
      </c>
      <c r="X127" s="63"/>
      <c r="Y127" s="63"/>
    </row>
    <row r="128" spans="1:25" ht="12.75">
      <c r="A128" s="11">
        <v>4955</v>
      </c>
      <c r="B128" s="14">
        <v>49</v>
      </c>
      <c r="C128" s="14">
        <v>55</v>
      </c>
      <c r="D128" s="80">
        <v>0.9644145361582117</v>
      </c>
      <c r="E128" s="80">
        <v>0.9312746942309694</v>
      </c>
      <c r="F128" s="80">
        <v>0.9611593044061334</v>
      </c>
      <c r="G128" s="80">
        <v>0.9252229995251333</v>
      </c>
      <c r="H128" s="80">
        <v>12.49065119055239</v>
      </c>
      <c r="I128" s="80">
        <v>12.326958079647275</v>
      </c>
      <c r="J128" s="80">
        <v>13.412424140727836</v>
      </c>
      <c r="K128" s="80">
        <v>11.405185129471828</v>
      </c>
      <c r="M128" s="11">
        <v>5064</v>
      </c>
      <c r="N128" s="14">
        <v>50</v>
      </c>
      <c r="O128" s="14">
        <v>64</v>
      </c>
      <c r="P128" s="80">
        <v>0.97114</v>
      </c>
      <c r="Q128" s="80">
        <v>0.94389</v>
      </c>
      <c r="R128" s="80">
        <v>0.9604</v>
      </c>
      <c r="S128" s="80">
        <v>0.92382</v>
      </c>
      <c r="T128" s="80">
        <v>12.950888759496237</v>
      </c>
      <c r="U128" s="80">
        <v>10.104672229504997</v>
      </c>
      <c r="V128" s="80">
        <v>13.720705194161258</v>
      </c>
      <c r="W128" s="80">
        <v>9.334855794839978</v>
      </c>
      <c r="X128" s="63"/>
      <c r="Y128" s="63"/>
    </row>
    <row r="129" spans="1:25" ht="12.75">
      <c r="A129" s="11">
        <v>4956</v>
      </c>
      <c r="B129" s="14">
        <v>49</v>
      </c>
      <c r="C129" s="14">
        <v>56</v>
      </c>
      <c r="D129" s="80">
        <v>0.9660508053709747</v>
      </c>
      <c r="E129" s="80">
        <v>0.9343310197643019</v>
      </c>
      <c r="F129" s="80">
        <v>0.9626170562504153</v>
      </c>
      <c r="G129" s="80">
        <v>0.9279283624724632</v>
      </c>
      <c r="H129" s="80">
        <v>12.49065119055239</v>
      </c>
      <c r="I129" s="80">
        <v>12.18092293242958</v>
      </c>
      <c r="J129" s="80">
        <v>13.368550252889314</v>
      </c>
      <c r="K129" s="80">
        <v>11.303023870092655</v>
      </c>
      <c r="M129" s="11">
        <v>5065</v>
      </c>
      <c r="N129" s="14">
        <v>50</v>
      </c>
      <c r="O129" s="14">
        <v>65</v>
      </c>
      <c r="P129" s="80">
        <v>0.97297</v>
      </c>
      <c r="Q129" s="80">
        <v>0.94737</v>
      </c>
      <c r="R129" s="80">
        <v>0.96211</v>
      </c>
      <c r="S129" s="80">
        <v>0.92698</v>
      </c>
      <c r="T129" s="80">
        <v>12.950888759496237</v>
      </c>
      <c r="U129" s="80">
        <v>9.853863023301658</v>
      </c>
      <c r="V129" s="80">
        <v>13.670369630673694</v>
      </c>
      <c r="W129" s="80">
        <v>9.1343821521242</v>
      </c>
      <c r="X129" s="63"/>
      <c r="Y129" s="63"/>
    </row>
    <row r="130" spans="1:25" ht="12.75">
      <c r="A130" s="11">
        <v>4957</v>
      </c>
      <c r="B130" s="14">
        <v>49</v>
      </c>
      <c r="C130" s="14">
        <v>57</v>
      </c>
      <c r="D130" s="80">
        <v>0.9676749850596069</v>
      </c>
      <c r="E130" s="80">
        <v>0.9373743453721081</v>
      </c>
      <c r="F130" s="80">
        <v>0.9640626373111822</v>
      </c>
      <c r="G130" s="80">
        <v>0.9306186571057911</v>
      </c>
      <c r="H130" s="80">
        <v>12.49065119055239</v>
      </c>
      <c r="I130" s="80">
        <v>12.027672503994053</v>
      </c>
      <c r="J130" s="80">
        <v>13.32514726077125</v>
      </c>
      <c r="K130" s="80">
        <v>11.193176433775193</v>
      </c>
      <c r="M130" s="11">
        <v>5066</v>
      </c>
      <c r="N130" s="14">
        <v>50</v>
      </c>
      <c r="O130" s="14">
        <v>66</v>
      </c>
      <c r="P130" s="80">
        <v>0.97474</v>
      </c>
      <c r="Q130" s="80">
        <v>0.95072</v>
      </c>
      <c r="R130" s="80">
        <v>0.96377</v>
      </c>
      <c r="S130" s="80">
        <v>0.93008</v>
      </c>
      <c r="T130" s="80">
        <v>12.950888759496237</v>
      </c>
      <c r="U130" s="80">
        <v>9.600544945336708</v>
      </c>
      <c r="V130" s="80">
        <v>13.62213504391655</v>
      </c>
      <c r="W130" s="80">
        <v>8.929298660916395</v>
      </c>
      <c r="X130" s="63"/>
      <c r="Y130" s="63"/>
    </row>
    <row r="131" spans="1:25" ht="12.75">
      <c r="A131" s="11">
        <v>4958</v>
      </c>
      <c r="B131" s="14">
        <v>49</v>
      </c>
      <c r="C131" s="14">
        <v>58</v>
      </c>
      <c r="D131" s="80">
        <v>0.9692810669507198</v>
      </c>
      <c r="E131" s="80">
        <v>0.9403931914928028</v>
      </c>
      <c r="F131" s="80">
        <v>0.9654928229506372</v>
      </c>
      <c r="G131" s="80">
        <v>0.9332876990804748</v>
      </c>
      <c r="H131" s="80">
        <v>12.49065119055239</v>
      </c>
      <c r="I131" s="80">
        <v>11.867672523703659</v>
      </c>
      <c r="J131" s="80">
        <v>13.282370931168089</v>
      </c>
      <c r="K131" s="80">
        <v>11.07595278308796</v>
      </c>
      <c r="M131" s="11">
        <v>5067</v>
      </c>
      <c r="N131" s="14">
        <v>50</v>
      </c>
      <c r="O131" s="14">
        <v>67</v>
      </c>
      <c r="P131" s="80">
        <v>0.97643</v>
      </c>
      <c r="Q131" s="80">
        <v>0.95395</v>
      </c>
      <c r="R131" s="80">
        <v>0.9654</v>
      </c>
      <c r="S131" s="80">
        <v>0.93311</v>
      </c>
      <c r="T131" s="80">
        <v>12.950888759496237</v>
      </c>
      <c r="U131" s="80">
        <v>9.34521708601059</v>
      </c>
      <c r="V131" s="80">
        <v>13.576024488908576</v>
      </c>
      <c r="W131" s="80">
        <v>8.720081356598254</v>
      </c>
      <c r="X131" s="63"/>
      <c r="Y131" s="63"/>
    </row>
    <row r="132" spans="1:25" ht="12.75">
      <c r="A132" s="11">
        <v>4959</v>
      </c>
      <c r="B132" s="14">
        <v>49</v>
      </c>
      <c r="C132" s="14">
        <v>59</v>
      </c>
      <c r="D132" s="80">
        <v>0.9708636728531469</v>
      </c>
      <c r="E132" s="80">
        <v>0.9433771282532035</v>
      </c>
      <c r="F132" s="80">
        <v>0.9669046842350065</v>
      </c>
      <c r="G132" s="80">
        <v>0.9359297922273767</v>
      </c>
      <c r="H132" s="80">
        <v>12.49065119055239</v>
      </c>
      <c r="I132" s="80">
        <v>11.701337267243586</v>
      </c>
      <c r="J132" s="80">
        <v>13.240358300482226</v>
      </c>
      <c r="K132" s="80">
        <v>10.95163015731375</v>
      </c>
      <c r="M132" s="11">
        <v>5068</v>
      </c>
      <c r="N132" s="14">
        <v>50</v>
      </c>
      <c r="O132" s="14">
        <v>68</v>
      </c>
      <c r="P132" s="80">
        <v>0.97805</v>
      </c>
      <c r="Q132" s="80">
        <v>0.95705</v>
      </c>
      <c r="R132" s="80">
        <v>0.96697</v>
      </c>
      <c r="S132" s="80">
        <v>0.93605</v>
      </c>
      <c r="T132" s="80">
        <v>12.950888759496237</v>
      </c>
      <c r="U132" s="80">
        <v>9.088833284400538</v>
      </c>
      <c r="V132" s="80">
        <v>13.532074811836683</v>
      </c>
      <c r="W132" s="80">
        <v>8.50764723206009</v>
      </c>
      <c r="X132" s="63"/>
      <c r="Y132" s="63"/>
    </row>
    <row r="133" spans="1:25" ht="12.75">
      <c r="A133" s="11">
        <v>4960</v>
      </c>
      <c r="B133" s="14">
        <v>49</v>
      </c>
      <c r="C133" s="14">
        <v>60</v>
      </c>
      <c r="D133" s="80">
        <v>0.9724185050259554</v>
      </c>
      <c r="E133" s="80">
        <v>0.946317649562547</v>
      </c>
      <c r="F133" s="80">
        <v>0.9682955600016147</v>
      </c>
      <c r="G133" s="80">
        <v>0.9385396848763486</v>
      </c>
      <c r="H133" s="80">
        <v>12.49065119055239</v>
      </c>
      <c r="I133" s="80">
        <v>11.52882058486999</v>
      </c>
      <c r="J133" s="80">
        <v>13.199216136702539</v>
      </c>
      <c r="K133" s="80">
        <v>10.820255638719843</v>
      </c>
      <c r="M133" s="11">
        <v>5069</v>
      </c>
      <c r="N133" s="14">
        <v>50</v>
      </c>
      <c r="O133" s="14">
        <v>69</v>
      </c>
      <c r="P133" s="80">
        <v>0.9796</v>
      </c>
      <c r="Q133" s="80">
        <v>0.96001</v>
      </c>
      <c r="R133" s="80">
        <v>0.9685</v>
      </c>
      <c r="S133" s="80">
        <v>0.93893</v>
      </c>
      <c r="T133" s="80">
        <v>12.950888759496237</v>
      </c>
      <c r="U133" s="80">
        <v>8.83251293878797</v>
      </c>
      <c r="V133" s="80">
        <v>13.49031127370479</v>
      </c>
      <c r="W133" s="80">
        <v>8.293090424579418</v>
      </c>
      <c r="X133" s="63"/>
      <c r="Y133" s="63"/>
    </row>
    <row r="134" spans="1:25" ht="12.75">
      <c r="A134" s="11">
        <v>4961</v>
      </c>
      <c r="B134" s="14">
        <v>49</v>
      </c>
      <c r="C134" s="14">
        <v>61</v>
      </c>
      <c r="D134" s="80">
        <v>0.9739414929730149</v>
      </c>
      <c r="E134" s="80">
        <v>0.949206586500626</v>
      </c>
      <c r="F134" s="80">
        <v>0.9696630336310791</v>
      </c>
      <c r="G134" s="80">
        <v>0.9411125343278063</v>
      </c>
      <c r="H134" s="80">
        <v>12.49065119055239</v>
      </c>
      <c r="I134" s="80">
        <v>11.350340060338736</v>
      </c>
      <c r="J134" s="80">
        <v>13.159043951223312</v>
      </c>
      <c r="K134" s="80">
        <v>10.681947299667813</v>
      </c>
      <c r="M134" s="11">
        <v>5070</v>
      </c>
      <c r="N134" s="14">
        <v>50</v>
      </c>
      <c r="O134" s="14">
        <v>70</v>
      </c>
      <c r="P134" s="80">
        <v>0.98107</v>
      </c>
      <c r="Q134" s="80">
        <v>0.96284</v>
      </c>
      <c r="R134" s="80">
        <v>0.96999</v>
      </c>
      <c r="S134" s="80">
        <v>0.94172</v>
      </c>
      <c r="T134" s="80">
        <v>12.950888759496237</v>
      </c>
      <c r="U134" s="80">
        <v>8.575986307576505</v>
      </c>
      <c r="V134" s="80">
        <v>13.450659703008366</v>
      </c>
      <c r="W134" s="80">
        <v>8.076215364064378</v>
      </c>
      <c r="X134" s="63"/>
      <c r="Y134" s="63"/>
    </row>
    <row r="135" spans="1:25" ht="12.75">
      <c r="A135" s="11">
        <v>4962</v>
      </c>
      <c r="B135" s="14">
        <v>49</v>
      </c>
      <c r="C135" s="14">
        <v>62</v>
      </c>
      <c r="D135" s="80">
        <v>0.975428899056965</v>
      </c>
      <c r="E135" s="80">
        <v>0.9520363186032708</v>
      </c>
      <c r="F135" s="80">
        <v>0.9710049488321445</v>
      </c>
      <c r="G135" s="80">
        <v>0.9436439443805924</v>
      </c>
      <c r="H135" s="80">
        <v>12.49065119055239</v>
      </c>
      <c r="I135" s="80">
        <v>11.166150695052348</v>
      </c>
      <c r="J135" s="80">
        <v>13.119931400177444</v>
      </c>
      <c r="K135" s="80">
        <v>10.536870485427292</v>
      </c>
      <c r="M135" s="11">
        <v>5140</v>
      </c>
      <c r="N135" s="14">
        <v>51</v>
      </c>
      <c r="O135" s="14">
        <v>40</v>
      </c>
      <c r="P135" s="80">
        <v>0.91035</v>
      </c>
      <c r="Q135" s="80">
        <v>0.83545</v>
      </c>
      <c r="R135" s="80">
        <v>0.90617</v>
      </c>
      <c r="S135" s="80">
        <v>0.82843</v>
      </c>
      <c r="T135" s="80">
        <v>12.76291009025659</v>
      </c>
      <c r="U135" s="80">
        <v>14.651451235201971</v>
      </c>
      <c r="V135" s="80">
        <v>15.276658417058059</v>
      </c>
      <c r="W135" s="80">
        <v>12.137702908400502</v>
      </c>
      <c r="X135" s="63"/>
      <c r="Y135" s="63"/>
    </row>
    <row r="136" spans="1:25" ht="12.75">
      <c r="A136" s="11">
        <v>4963</v>
      </c>
      <c r="B136" s="14">
        <v>49</v>
      </c>
      <c r="C136" s="14">
        <v>63</v>
      </c>
      <c r="D136" s="80">
        <v>0.976877329016688</v>
      </c>
      <c r="E136" s="80">
        <v>0.9547998072509775</v>
      </c>
      <c r="F136" s="80">
        <v>0.9723194173202698</v>
      </c>
      <c r="G136" s="80">
        <v>0.9461299879626964</v>
      </c>
      <c r="H136" s="80">
        <v>12.49065119055239</v>
      </c>
      <c r="I136" s="80">
        <v>10.976552833162348</v>
      </c>
      <c r="J136" s="80">
        <v>13.081958223802943</v>
      </c>
      <c r="K136" s="80">
        <v>10.385245799911793</v>
      </c>
      <c r="M136" s="11">
        <v>5141</v>
      </c>
      <c r="N136" s="14">
        <v>51</v>
      </c>
      <c r="O136" s="14">
        <v>41</v>
      </c>
      <c r="P136" s="80">
        <v>0.91268</v>
      </c>
      <c r="Q136" s="80">
        <v>0.83938</v>
      </c>
      <c r="R136" s="80">
        <v>0.90821</v>
      </c>
      <c r="S136" s="80">
        <v>0.83186</v>
      </c>
      <c r="T136" s="80">
        <v>12.76291009025659</v>
      </c>
      <c r="U136" s="80">
        <v>14.524888242377765</v>
      </c>
      <c r="V136" s="80">
        <v>15.205147048252545</v>
      </c>
      <c r="W136" s="80">
        <v>12.082651284381807</v>
      </c>
      <c r="X136" s="63"/>
      <c r="Y136" s="63"/>
    </row>
    <row r="137" spans="1:25" ht="12.75">
      <c r="A137" s="11">
        <v>4964</v>
      </c>
      <c r="B137" s="14">
        <v>49</v>
      </c>
      <c r="C137" s="14">
        <v>64</v>
      </c>
      <c r="D137" s="80">
        <v>0.9782834636002654</v>
      </c>
      <c r="E137" s="80">
        <v>0.9574900951294228</v>
      </c>
      <c r="F137" s="80">
        <v>0.9736048394670284</v>
      </c>
      <c r="G137" s="80">
        <v>0.9485672545079702</v>
      </c>
      <c r="H137" s="80">
        <v>12.49065119055239</v>
      </c>
      <c r="I137" s="80">
        <v>10.78204688352501</v>
      </c>
      <c r="J137" s="80">
        <v>13.045201463795864</v>
      </c>
      <c r="K137" s="80">
        <v>10.227496610281536</v>
      </c>
      <c r="M137" s="11">
        <v>5142</v>
      </c>
      <c r="N137" s="14">
        <v>51</v>
      </c>
      <c r="O137" s="14">
        <v>42</v>
      </c>
      <c r="P137" s="80">
        <v>0.91505</v>
      </c>
      <c r="Q137" s="80">
        <v>0.8434</v>
      </c>
      <c r="R137" s="80">
        <v>0.91029</v>
      </c>
      <c r="S137" s="80">
        <v>0.83535</v>
      </c>
      <c r="T137" s="80">
        <v>12.76291009025659</v>
      </c>
      <c r="U137" s="80">
        <v>14.392811567186646</v>
      </c>
      <c r="V137" s="80">
        <v>15.132641915611199</v>
      </c>
      <c r="W137" s="80">
        <v>12.023079741832039</v>
      </c>
      <c r="X137" s="63"/>
      <c r="Y137" s="63"/>
    </row>
    <row r="138" spans="1:25" ht="12.75">
      <c r="A138" s="11">
        <v>4965</v>
      </c>
      <c r="B138" s="14">
        <v>49</v>
      </c>
      <c r="C138" s="14">
        <v>65</v>
      </c>
      <c r="D138" s="80">
        <v>0.9796447356025839</v>
      </c>
      <c r="E138" s="80">
        <v>0.9601016134450785</v>
      </c>
      <c r="F138" s="80">
        <v>0.9748599096318111</v>
      </c>
      <c r="G138" s="80">
        <v>0.9509528685798259</v>
      </c>
      <c r="H138" s="80">
        <v>12.49065119055239</v>
      </c>
      <c r="I138" s="80">
        <v>10.583019649789476</v>
      </c>
      <c r="J138" s="80">
        <v>13.009717946137899</v>
      </c>
      <c r="K138" s="80">
        <v>10.063952894203966</v>
      </c>
      <c r="M138" s="11">
        <v>5143</v>
      </c>
      <c r="N138" s="14">
        <v>51</v>
      </c>
      <c r="O138" s="14">
        <v>43</v>
      </c>
      <c r="P138" s="80">
        <v>0.91746</v>
      </c>
      <c r="Q138" s="80">
        <v>0.84751</v>
      </c>
      <c r="R138" s="80">
        <v>0.9124</v>
      </c>
      <c r="S138" s="80">
        <v>0.83891</v>
      </c>
      <c r="T138" s="80">
        <v>12.76291009025659</v>
      </c>
      <c r="U138" s="80">
        <v>14.255146405663213</v>
      </c>
      <c r="V138" s="80">
        <v>15.059280496243126</v>
      </c>
      <c r="W138" s="80">
        <v>11.958775999676675</v>
      </c>
      <c r="X138" s="63"/>
      <c r="Y138" s="63"/>
    </row>
    <row r="139" spans="1:25" ht="12.75">
      <c r="A139" s="11">
        <v>4966</v>
      </c>
      <c r="B139" s="14">
        <v>49</v>
      </c>
      <c r="C139" s="14">
        <v>66</v>
      </c>
      <c r="D139" s="80">
        <v>0.9809596459743525</v>
      </c>
      <c r="E139" s="80">
        <v>0.9626308145029039</v>
      </c>
      <c r="F139" s="80">
        <v>0.9760835550304443</v>
      </c>
      <c r="G139" s="80">
        <v>0.9532843815780951</v>
      </c>
      <c r="H139" s="80">
        <v>12.49065119055239</v>
      </c>
      <c r="I139" s="80">
        <v>10.379509973405066</v>
      </c>
      <c r="J139" s="80">
        <v>12.975536417876336</v>
      </c>
      <c r="K139" s="80">
        <v>9.894624746081119</v>
      </c>
      <c r="M139" s="11">
        <v>5144</v>
      </c>
      <c r="N139" s="14">
        <v>51</v>
      </c>
      <c r="O139" s="14">
        <v>44</v>
      </c>
      <c r="P139" s="80">
        <v>0.91991</v>
      </c>
      <c r="Q139" s="80">
        <v>0.8517</v>
      </c>
      <c r="R139" s="80">
        <v>0.91453</v>
      </c>
      <c r="S139" s="80">
        <v>0.84252</v>
      </c>
      <c r="T139" s="80">
        <v>12.76291009025659</v>
      </c>
      <c r="U139" s="80">
        <v>14.111860029959388</v>
      </c>
      <c r="V139" s="80">
        <v>14.985212649865108</v>
      </c>
      <c r="W139" s="80">
        <v>11.88955747035087</v>
      </c>
      <c r="X139" s="63"/>
      <c r="Y139" s="63"/>
    </row>
    <row r="140" spans="1:25" ht="12.75">
      <c r="A140" s="11">
        <v>4967</v>
      </c>
      <c r="B140" s="14">
        <v>49</v>
      </c>
      <c r="C140" s="14">
        <v>67</v>
      </c>
      <c r="D140" s="80">
        <v>0.9822275541835123</v>
      </c>
      <c r="E140" s="80">
        <v>0.9650757969069887</v>
      </c>
      <c r="F140" s="80">
        <v>0.977274845941636</v>
      </c>
      <c r="G140" s="80">
        <v>0.9555596066681527</v>
      </c>
      <c r="H140" s="80">
        <v>12.49065119055239</v>
      </c>
      <c r="I140" s="80">
        <v>10.171201717661095</v>
      </c>
      <c r="J140" s="80">
        <v>12.942663395542809</v>
      </c>
      <c r="K140" s="80">
        <v>9.719189512670674</v>
      </c>
      <c r="M140" s="11">
        <v>5145</v>
      </c>
      <c r="N140" s="14">
        <v>51</v>
      </c>
      <c r="O140" s="14">
        <v>45</v>
      </c>
      <c r="P140" s="80">
        <v>0.92239</v>
      </c>
      <c r="Q140" s="80">
        <v>0.85596</v>
      </c>
      <c r="R140" s="80">
        <v>0.91669</v>
      </c>
      <c r="S140" s="80">
        <v>0.84619</v>
      </c>
      <c r="T140" s="80">
        <v>12.76291009025659</v>
      </c>
      <c r="U140" s="80">
        <v>13.962932386937966</v>
      </c>
      <c r="V140" s="80">
        <v>14.910594360489398</v>
      </c>
      <c r="W140" s="80">
        <v>11.815248116705156</v>
      </c>
      <c r="X140" s="63"/>
      <c r="Y140" s="63"/>
    </row>
    <row r="141" spans="1:25" ht="12.75">
      <c r="A141" s="11">
        <v>4968</v>
      </c>
      <c r="B141" s="14">
        <v>49</v>
      </c>
      <c r="C141" s="14">
        <v>68</v>
      </c>
      <c r="D141" s="80">
        <v>0.9834485303255159</v>
      </c>
      <c r="E141" s="80">
        <v>0.967436042046511</v>
      </c>
      <c r="F141" s="80">
        <v>0.9784329051084399</v>
      </c>
      <c r="G141" s="80">
        <v>0.9577764495363874</v>
      </c>
      <c r="H141" s="80">
        <v>12.49065119055239</v>
      </c>
      <c r="I141" s="80">
        <v>9.957383952091014</v>
      </c>
      <c r="J141" s="80">
        <v>12.911087294339072</v>
      </c>
      <c r="K141" s="80">
        <v>9.536947848304333</v>
      </c>
      <c r="M141" s="11">
        <v>5146</v>
      </c>
      <c r="N141" s="14">
        <v>51</v>
      </c>
      <c r="O141" s="14">
        <v>46</v>
      </c>
      <c r="P141" s="80">
        <v>0.9249</v>
      </c>
      <c r="Q141" s="80">
        <v>0.86029</v>
      </c>
      <c r="R141" s="80">
        <v>0.91886</v>
      </c>
      <c r="S141" s="80">
        <v>0.8499</v>
      </c>
      <c r="T141" s="80">
        <v>12.76291009025659</v>
      </c>
      <c r="U141" s="80">
        <v>13.808412018555867</v>
      </c>
      <c r="V141" s="80">
        <v>14.835594756399729</v>
      </c>
      <c r="W141" s="80">
        <v>11.735727352412727</v>
      </c>
      <c r="X141" s="63"/>
      <c r="Y141" s="63"/>
    </row>
    <row r="142" spans="1:25" ht="12.75">
      <c r="A142" s="11">
        <v>4969</v>
      </c>
      <c r="B142" s="14">
        <v>49</v>
      </c>
      <c r="C142" s="14">
        <v>69</v>
      </c>
      <c r="D142" s="80">
        <v>0.9846239512508339</v>
      </c>
      <c r="E142" s="80">
        <v>0.9697135878838511</v>
      </c>
      <c r="F142" s="80">
        <v>0.9795567632453875</v>
      </c>
      <c r="G142" s="80">
        <v>0.9599326331572745</v>
      </c>
      <c r="H142" s="80">
        <v>12.49065119055239</v>
      </c>
      <c r="I142" s="80">
        <v>9.736404867527444</v>
      </c>
      <c r="J142" s="80">
        <v>12.880763296108908</v>
      </c>
      <c r="K142" s="80">
        <v>9.346292761970924</v>
      </c>
      <c r="M142" s="11">
        <v>5147</v>
      </c>
      <c r="N142" s="14">
        <v>51</v>
      </c>
      <c r="O142" s="14">
        <v>47</v>
      </c>
      <c r="P142" s="80">
        <v>0.92743</v>
      </c>
      <c r="Q142" s="80">
        <v>0.86468</v>
      </c>
      <c r="R142" s="80">
        <v>0.92105</v>
      </c>
      <c r="S142" s="80">
        <v>0.85365</v>
      </c>
      <c r="T142" s="80">
        <v>12.76291009025659</v>
      </c>
      <c r="U142" s="80">
        <v>13.648076076793563</v>
      </c>
      <c r="V142" s="80">
        <v>14.760345147149362</v>
      </c>
      <c r="W142" s="80">
        <v>11.650641019900792</v>
      </c>
      <c r="X142" s="63"/>
      <c r="Y142" s="63"/>
    </row>
    <row r="143" spans="1:25" ht="12.75">
      <c r="A143" s="11">
        <v>4970</v>
      </c>
      <c r="B143" s="14">
        <v>49</v>
      </c>
      <c r="C143" s="14">
        <v>70</v>
      </c>
      <c r="D143" s="80">
        <v>0.9857545891805269</v>
      </c>
      <c r="E143" s="80">
        <v>0.9719093413666364</v>
      </c>
      <c r="F143" s="80">
        <v>0.9806452467126681</v>
      </c>
      <c r="G143" s="80">
        <v>0.9620254808742206</v>
      </c>
      <c r="H143" s="80">
        <v>12.49065119055239</v>
      </c>
      <c r="I143" s="80">
        <v>9.506681920448004</v>
      </c>
      <c r="J143" s="80">
        <v>12.851662864963144</v>
      </c>
      <c r="K143" s="80">
        <v>9.14567024603725</v>
      </c>
      <c r="M143" s="11">
        <v>5148</v>
      </c>
      <c r="N143" s="14">
        <v>51</v>
      </c>
      <c r="O143" s="14">
        <v>48</v>
      </c>
      <c r="P143" s="80">
        <v>0.92997</v>
      </c>
      <c r="Q143" s="80">
        <v>0.86911</v>
      </c>
      <c r="R143" s="80">
        <v>0.92324</v>
      </c>
      <c r="S143" s="80">
        <v>0.85743</v>
      </c>
      <c r="T143" s="80">
        <v>12.76291009025659</v>
      </c>
      <c r="U143" s="80">
        <v>13.481997168412134</v>
      </c>
      <c r="V143" s="80">
        <v>14.685024293120765</v>
      </c>
      <c r="W143" s="80">
        <v>11.55988296554796</v>
      </c>
      <c r="X143" s="63"/>
      <c r="Y143" s="63"/>
    </row>
    <row r="144" spans="1:25" ht="12.75">
      <c r="A144" s="11">
        <v>4971</v>
      </c>
      <c r="B144" s="14">
        <v>49</v>
      </c>
      <c r="C144" s="14">
        <v>71</v>
      </c>
      <c r="D144" s="80">
        <v>0.9868392739692269</v>
      </c>
      <c r="E144" s="80">
        <v>0.9740204576115029</v>
      </c>
      <c r="F144" s="80">
        <v>0.9816970907159751</v>
      </c>
      <c r="G144" s="80">
        <v>0.9640521319989279</v>
      </c>
      <c r="H144" s="80">
        <v>12.49065119055239</v>
      </c>
      <c r="I144" s="80">
        <v>9.267772420208832</v>
      </c>
      <c r="J144" s="80">
        <v>12.823807850178031</v>
      </c>
      <c r="K144" s="80">
        <v>8.934615760583188</v>
      </c>
      <c r="M144" s="11">
        <v>5149</v>
      </c>
      <c r="N144" s="14">
        <v>51</v>
      </c>
      <c r="O144" s="14">
        <v>49</v>
      </c>
      <c r="P144" s="80">
        <v>0.93253</v>
      </c>
      <c r="Q144" s="80">
        <v>0.87358</v>
      </c>
      <c r="R144" s="80">
        <v>0.92545</v>
      </c>
      <c r="S144" s="80">
        <v>0.86124</v>
      </c>
      <c r="T144" s="80">
        <v>12.76291009025659</v>
      </c>
      <c r="U144" s="80">
        <v>13.310311019081112</v>
      </c>
      <c r="V144" s="80">
        <v>14.609817567507752</v>
      </c>
      <c r="W144" s="80">
        <v>11.46340354182995</v>
      </c>
      <c r="X144" s="63"/>
      <c r="Y144" s="63"/>
    </row>
    <row r="145" spans="1:25" ht="12.75">
      <c r="A145" s="11">
        <v>4972</v>
      </c>
      <c r="B145" s="14">
        <v>49</v>
      </c>
      <c r="C145" s="14">
        <v>72</v>
      </c>
      <c r="D145" s="80">
        <v>0.9878755751769669</v>
      </c>
      <c r="E145" s="80">
        <v>0.9760416318211739</v>
      </c>
      <c r="F145" s="80">
        <v>0.9827111694290608</v>
      </c>
      <c r="G145" s="80">
        <v>0.9660099864436021</v>
      </c>
      <c r="H145" s="80">
        <v>12.49065119055239</v>
      </c>
      <c r="I145" s="80">
        <v>9.0203343406864</v>
      </c>
      <c r="J145" s="80">
        <v>12.79725247707556</v>
      </c>
      <c r="K145" s="80">
        <v>8.713733054163228</v>
      </c>
      <c r="M145" s="11">
        <v>5150</v>
      </c>
      <c r="N145" s="14">
        <v>51</v>
      </c>
      <c r="O145" s="14">
        <v>50</v>
      </c>
      <c r="P145" s="80">
        <v>0.93509</v>
      </c>
      <c r="Q145" s="80">
        <v>0.87809</v>
      </c>
      <c r="R145" s="80">
        <v>0.92765</v>
      </c>
      <c r="S145" s="80">
        <v>0.86507</v>
      </c>
      <c r="T145" s="80">
        <v>12.76291009025659</v>
      </c>
      <c r="U145" s="80">
        <v>13.133242467071671</v>
      </c>
      <c r="V145" s="80">
        <v>14.534917550926536</v>
      </c>
      <c r="W145" s="80">
        <v>11.361235006401724</v>
      </c>
      <c r="X145" s="63"/>
      <c r="Y145" s="63"/>
    </row>
    <row r="146" spans="1:25" ht="12.75">
      <c r="A146" s="11">
        <v>4973</v>
      </c>
      <c r="B146" s="14">
        <v>49</v>
      </c>
      <c r="C146" s="14">
        <v>73</v>
      </c>
      <c r="D146" s="80">
        <v>0.988860382078663</v>
      </c>
      <c r="E146" s="80">
        <v>0.9779662121686</v>
      </c>
      <c r="F146" s="80">
        <v>0.983686708227068</v>
      </c>
      <c r="G146" s="80">
        <v>0.967897120100685</v>
      </c>
      <c r="H146" s="80">
        <v>12.49065119055239</v>
      </c>
      <c r="I146" s="80">
        <v>8.766099567326068</v>
      </c>
      <c r="J146" s="80">
        <v>12.772068232147696</v>
      </c>
      <c r="K146" s="80">
        <v>8.484682525730761</v>
      </c>
      <c r="M146" s="11">
        <v>5151</v>
      </c>
      <c r="N146" s="14">
        <v>51</v>
      </c>
      <c r="O146" s="14">
        <v>51</v>
      </c>
      <c r="P146" s="80">
        <v>0.93764</v>
      </c>
      <c r="Q146" s="80">
        <v>0.88261</v>
      </c>
      <c r="R146" s="80">
        <v>0.92986</v>
      </c>
      <c r="S146" s="80">
        <v>0.86892</v>
      </c>
      <c r="T146" s="80">
        <v>12.76291009025659</v>
      </c>
      <c r="U146" s="80">
        <v>12.950888759496237</v>
      </c>
      <c r="V146" s="80">
        <v>14.46049307423187</v>
      </c>
      <c r="W146" s="80">
        <v>11.253305775520957</v>
      </c>
      <c r="X146" s="63"/>
      <c r="Y146" s="63"/>
    </row>
    <row r="147" spans="1:25" ht="12.75">
      <c r="A147" s="11">
        <v>4974</v>
      </c>
      <c r="B147" s="14">
        <v>49</v>
      </c>
      <c r="C147" s="14">
        <v>74</v>
      </c>
      <c r="D147" s="80">
        <v>0.9897921981548491</v>
      </c>
      <c r="E147" s="80">
        <v>0.9797906889855276</v>
      </c>
      <c r="F147" s="80">
        <v>0.9846233405459509</v>
      </c>
      <c r="G147" s="80">
        <v>0.9697124031542798</v>
      </c>
      <c r="H147" s="80">
        <v>12.49065119055239</v>
      </c>
      <c r="I147" s="80">
        <v>8.506256302654792</v>
      </c>
      <c r="J147" s="80">
        <v>12.748285252113565</v>
      </c>
      <c r="K147" s="80">
        <v>8.248622241093617</v>
      </c>
      <c r="M147" s="11">
        <v>5152</v>
      </c>
      <c r="N147" s="14">
        <v>51</v>
      </c>
      <c r="O147" s="14">
        <v>52</v>
      </c>
      <c r="P147" s="80">
        <v>0.94019</v>
      </c>
      <c r="Q147" s="80">
        <v>0.88714</v>
      </c>
      <c r="R147" s="80">
        <v>0.93207</v>
      </c>
      <c r="S147" s="80">
        <v>0.87278</v>
      </c>
      <c r="T147" s="80">
        <v>12.76291009025659</v>
      </c>
      <c r="U147" s="80">
        <v>12.76291009025659</v>
      </c>
      <c r="V147" s="80">
        <v>14.386654067298302</v>
      </c>
      <c r="W147" s="80">
        <v>11.139166113214877</v>
      </c>
      <c r="X147" s="63"/>
      <c r="Y147" s="63"/>
    </row>
    <row r="148" spans="1:25" ht="12.75">
      <c r="A148" s="11">
        <v>4975</v>
      </c>
      <c r="B148" s="14">
        <v>49</v>
      </c>
      <c r="C148" s="14">
        <v>75</v>
      </c>
      <c r="D148" s="80">
        <v>0.9906711939552517</v>
      </c>
      <c r="E148" s="80">
        <v>0.981514832486596</v>
      </c>
      <c r="F148" s="80">
        <v>0.9855209338948963</v>
      </c>
      <c r="G148" s="80">
        <v>0.9714551702664633</v>
      </c>
      <c r="H148" s="80">
        <v>12.49065119055239</v>
      </c>
      <c r="I148" s="80">
        <v>8.241080326984909</v>
      </c>
      <c r="J148" s="80">
        <v>12.725891425306573</v>
      </c>
      <c r="K148" s="80">
        <v>8.005840092230725</v>
      </c>
      <c r="M148" s="11">
        <v>5153</v>
      </c>
      <c r="N148" s="14">
        <v>51</v>
      </c>
      <c r="O148" s="14">
        <v>53</v>
      </c>
      <c r="P148" s="80">
        <v>0.94273</v>
      </c>
      <c r="Q148" s="80">
        <v>0.89167</v>
      </c>
      <c r="R148" s="80">
        <v>0.93426</v>
      </c>
      <c r="S148" s="80">
        <v>0.87663</v>
      </c>
      <c r="T148" s="80">
        <v>12.76291009025659</v>
      </c>
      <c r="U148" s="80">
        <v>12.569348154909962</v>
      </c>
      <c r="V148" s="80">
        <v>14.313560743485192</v>
      </c>
      <c r="W148" s="80">
        <v>11.018697501681357</v>
      </c>
      <c r="X148" s="63"/>
      <c r="Y148" s="63"/>
    </row>
    <row r="149" spans="1:25" ht="12.75">
      <c r="A149" s="11">
        <v>4976</v>
      </c>
      <c r="B149" s="14">
        <v>49</v>
      </c>
      <c r="C149" s="14">
        <v>76</v>
      </c>
      <c r="D149" s="80">
        <v>0.9914973948121152</v>
      </c>
      <c r="E149" s="80">
        <v>0.9831381592327544</v>
      </c>
      <c r="F149" s="80">
        <v>0.9863794952673812</v>
      </c>
      <c r="G149" s="80">
        <v>0.9731250410404598</v>
      </c>
      <c r="H149" s="80">
        <v>12.49065119055239</v>
      </c>
      <c r="I149" s="80">
        <v>7.971273340203032</v>
      </c>
      <c r="J149" s="80">
        <v>12.704878834425623</v>
      </c>
      <c r="K149" s="80">
        <v>7.757045696329799</v>
      </c>
      <c r="M149" s="11">
        <v>5154</v>
      </c>
      <c r="N149" s="14">
        <v>51</v>
      </c>
      <c r="O149" s="14">
        <v>54</v>
      </c>
      <c r="P149" s="80">
        <v>0.94525</v>
      </c>
      <c r="Q149" s="80">
        <v>0.89618</v>
      </c>
      <c r="R149" s="80">
        <v>0.93644</v>
      </c>
      <c r="S149" s="80">
        <v>0.88048</v>
      </c>
      <c r="T149" s="80">
        <v>12.76291009025659</v>
      </c>
      <c r="U149" s="80">
        <v>12.370496473688869</v>
      </c>
      <c r="V149" s="80">
        <v>14.241396529300461</v>
      </c>
      <c r="W149" s="80">
        <v>10.892010034644995</v>
      </c>
      <c r="X149" s="63"/>
      <c r="Y149" s="63"/>
    </row>
    <row r="150" spans="1:25" ht="12.75">
      <c r="A150" s="11">
        <v>4977</v>
      </c>
      <c r="B150" s="14">
        <v>49</v>
      </c>
      <c r="C150" s="14">
        <v>77</v>
      </c>
      <c r="D150" s="80">
        <v>0.9922708910968938</v>
      </c>
      <c r="E150" s="80">
        <v>0.9846603440986035</v>
      </c>
      <c r="F150" s="80">
        <v>0.987199236613946</v>
      </c>
      <c r="G150" s="80">
        <v>0.9747220502811281</v>
      </c>
      <c r="H150" s="80">
        <v>12.49065119055239</v>
      </c>
      <c r="I150" s="80">
        <v>7.697902479305659</v>
      </c>
      <c r="J150" s="80">
        <v>12.685238382365057</v>
      </c>
      <c r="K150" s="80">
        <v>7.503315287492992</v>
      </c>
      <c r="M150" s="11">
        <v>5155</v>
      </c>
      <c r="N150" s="14">
        <v>51</v>
      </c>
      <c r="O150" s="14">
        <v>55</v>
      </c>
      <c r="P150" s="80">
        <v>0.94774</v>
      </c>
      <c r="Q150" s="80">
        <v>0.90068</v>
      </c>
      <c r="R150" s="80">
        <v>0.93861</v>
      </c>
      <c r="S150" s="80">
        <v>0.88432</v>
      </c>
      <c r="T150" s="80">
        <v>12.76291009025659</v>
      </c>
      <c r="U150" s="80">
        <v>12.16674593030391</v>
      </c>
      <c r="V150" s="80">
        <v>14.170342848821512</v>
      </c>
      <c r="W150" s="80">
        <v>10.759313171738988</v>
      </c>
      <c r="X150" s="63"/>
      <c r="Y150" s="63"/>
    </row>
    <row r="151" spans="1:25" ht="12.75">
      <c r="A151" s="11">
        <v>4978</v>
      </c>
      <c r="B151" s="14">
        <v>49</v>
      </c>
      <c r="C151" s="14">
        <v>78</v>
      </c>
      <c r="D151" s="80">
        <v>0.992991956572636</v>
      </c>
      <c r="E151" s="80">
        <v>0.9860814549473378</v>
      </c>
      <c r="F151" s="80">
        <v>0.9879806336418485</v>
      </c>
      <c r="G151" s="80">
        <v>0.9762467661040829</v>
      </c>
      <c r="H151" s="80">
        <v>12.49065119055239</v>
      </c>
      <c r="I151" s="80">
        <v>7.422383396961946</v>
      </c>
      <c r="J151" s="80">
        <v>12.666956799445598</v>
      </c>
      <c r="K151" s="80">
        <v>7.246077788068737</v>
      </c>
      <c r="M151" s="11">
        <v>5156</v>
      </c>
      <c r="N151" s="14">
        <v>51</v>
      </c>
      <c r="O151" s="14">
        <v>56</v>
      </c>
      <c r="P151" s="80">
        <v>0.95021</v>
      </c>
      <c r="Q151" s="80">
        <v>0.90514</v>
      </c>
      <c r="R151" s="80">
        <v>0.94076</v>
      </c>
      <c r="S151" s="80">
        <v>0.88814</v>
      </c>
      <c r="T151" s="80">
        <v>12.76291009025659</v>
      </c>
      <c r="U151" s="80">
        <v>11.957906382297145</v>
      </c>
      <c r="V151" s="80">
        <v>14.100502786750335</v>
      </c>
      <c r="W151" s="80">
        <v>10.620313685803401</v>
      </c>
      <c r="X151" s="63"/>
      <c r="Y151" s="63"/>
    </row>
    <row r="152" spans="1:25" ht="12.75">
      <c r="A152" s="11">
        <v>4979</v>
      </c>
      <c r="B152" s="14">
        <v>49</v>
      </c>
      <c r="C152" s="14">
        <v>79</v>
      </c>
      <c r="D152" s="80">
        <v>0.9936621258148307</v>
      </c>
      <c r="E152" s="80">
        <v>0.9874040830008085</v>
      </c>
      <c r="F152" s="80">
        <v>0.9887243741144666</v>
      </c>
      <c r="G152" s="80">
        <v>0.9777001925154485</v>
      </c>
      <c r="H152" s="80">
        <v>12.49065119055239</v>
      </c>
      <c r="I152" s="80">
        <v>7.145273192322084</v>
      </c>
      <c r="J152" s="80">
        <v>12.6499894071657</v>
      </c>
      <c r="K152" s="80">
        <v>6.9859349757087745</v>
      </c>
      <c r="M152" s="11">
        <v>5157</v>
      </c>
      <c r="N152" s="14">
        <v>51</v>
      </c>
      <c r="O152" s="14">
        <v>57</v>
      </c>
      <c r="P152" s="80">
        <v>0.95264</v>
      </c>
      <c r="Q152" s="80">
        <v>0.90956</v>
      </c>
      <c r="R152" s="80">
        <v>0.94288</v>
      </c>
      <c r="S152" s="80">
        <v>0.89194</v>
      </c>
      <c r="T152" s="80">
        <v>12.76291009025659</v>
      </c>
      <c r="U152" s="80">
        <v>11.743890776415473</v>
      </c>
      <c r="V152" s="80">
        <v>14.031988234203883</v>
      </c>
      <c r="W152" s="80">
        <v>10.47481263246818</v>
      </c>
      <c r="X152" s="63"/>
      <c r="Y152" s="63"/>
    </row>
    <row r="153" spans="1:25" ht="12.75">
      <c r="A153" s="11">
        <v>4980</v>
      </c>
      <c r="B153" s="14">
        <v>49</v>
      </c>
      <c r="C153" s="14">
        <v>80</v>
      </c>
      <c r="D153" s="80">
        <v>0.9942835743757035</v>
      </c>
      <c r="E153" s="80">
        <v>0.9886321323553275</v>
      </c>
      <c r="F153" s="80">
        <v>0.9894311726795679</v>
      </c>
      <c r="G153" s="80">
        <v>0.9790834091954806</v>
      </c>
      <c r="H153" s="80">
        <v>12.49065119055239</v>
      </c>
      <c r="I153" s="80">
        <v>6.866548106596771</v>
      </c>
      <c r="J153" s="80">
        <v>12.634275967537622</v>
      </c>
      <c r="K153" s="80">
        <v>6.72292332961154</v>
      </c>
      <c r="M153" s="11">
        <v>5158</v>
      </c>
      <c r="N153" s="14">
        <v>51</v>
      </c>
      <c r="O153" s="14">
        <v>58</v>
      </c>
      <c r="P153" s="80">
        <v>0.95503</v>
      </c>
      <c r="Q153" s="80">
        <v>0.91393</v>
      </c>
      <c r="R153" s="80">
        <v>0.94498</v>
      </c>
      <c r="S153" s="80">
        <v>0.8957</v>
      </c>
      <c r="T153" s="80">
        <v>12.76291009025659</v>
      </c>
      <c r="U153" s="80">
        <v>11.524263015822326</v>
      </c>
      <c r="V153" s="80">
        <v>13.964870964459436</v>
      </c>
      <c r="W153" s="80">
        <v>10.322302141619481</v>
      </c>
      <c r="X153" s="63"/>
      <c r="Y153" s="63"/>
    </row>
    <row r="154" spans="1:25" ht="12.75">
      <c r="A154" s="11">
        <v>4981</v>
      </c>
      <c r="B154" s="14">
        <v>49</v>
      </c>
      <c r="C154" s="14">
        <v>81</v>
      </c>
      <c r="D154" s="80">
        <v>0.9948579644926616</v>
      </c>
      <c r="E154" s="80">
        <v>0.9897685395523191</v>
      </c>
      <c r="F154" s="80">
        <v>0.9901017256893556</v>
      </c>
      <c r="G154" s="80">
        <v>0.9803974824743593</v>
      </c>
      <c r="H154" s="80">
        <v>12.49065119055239</v>
      </c>
      <c r="I154" s="80">
        <v>6.586841515746216</v>
      </c>
      <c r="J154" s="80">
        <v>12.619769866803423</v>
      </c>
      <c r="K154" s="80">
        <v>6.457722839495183</v>
      </c>
      <c r="M154" s="11">
        <v>5159</v>
      </c>
      <c r="N154" s="14">
        <v>51</v>
      </c>
      <c r="O154" s="14">
        <v>59</v>
      </c>
      <c r="P154" s="80">
        <v>0.95738</v>
      </c>
      <c r="Q154" s="80">
        <v>0.91824</v>
      </c>
      <c r="R154" s="80">
        <v>0.94705</v>
      </c>
      <c r="S154" s="80">
        <v>0.89943</v>
      </c>
      <c r="T154" s="80">
        <v>12.76291009025659</v>
      </c>
      <c r="U154" s="80">
        <v>11.299325679523628</v>
      </c>
      <c r="V154" s="80">
        <v>13.8992967863619</v>
      </c>
      <c r="W154" s="80">
        <v>10.162938983418316</v>
      </c>
      <c r="X154" s="63"/>
      <c r="Y154" s="63"/>
    </row>
    <row r="155" spans="1:25" ht="12.75">
      <c r="A155" s="11">
        <v>4982</v>
      </c>
      <c r="B155" s="14">
        <v>49</v>
      </c>
      <c r="C155" s="14">
        <v>82</v>
      </c>
      <c r="D155" s="80">
        <v>0.9953867106994017</v>
      </c>
      <c r="E155" s="80">
        <v>0.9908157908467606</v>
      </c>
      <c r="F155" s="80">
        <v>0.9907368210146025</v>
      </c>
      <c r="G155" s="80">
        <v>0.9816436799077328</v>
      </c>
      <c r="H155" s="80">
        <v>12.49065119055239</v>
      </c>
      <c r="I155" s="80">
        <v>6.307369945701943</v>
      </c>
      <c r="J155" s="80">
        <v>12.606431292216042</v>
      </c>
      <c r="K155" s="80">
        <v>6.191589844038292</v>
      </c>
      <c r="M155" s="11">
        <v>5160</v>
      </c>
      <c r="N155" s="14">
        <v>51</v>
      </c>
      <c r="O155" s="14">
        <v>60</v>
      </c>
      <c r="P155" s="80">
        <v>0.95968</v>
      </c>
      <c r="Q155" s="80">
        <v>0.92248</v>
      </c>
      <c r="R155" s="80">
        <v>0.94909</v>
      </c>
      <c r="S155" s="80">
        <v>0.90311</v>
      </c>
      <c r="T155" s="80">
        <v>12.76291009025659</v>
      </c>
      <c r="U155" s="80">
        <v>11.069446632849349</v>
      </c>
      <c r="V155" s="80">
        <v>13.835402119257786</v>
      </c>
      <c r="W155" s="80">
        <v>9.996954603848152</v>
      </c>
      <c r="X155" s="63"/>
      <c r="Y155" s="63"/>
    </row>
    <row r="156" spans="1:25" ht="12.75">
      <c r="A156" s="11">
        <v>4983</v>
      </c>
      <c r="B156" s="14">
        <v>49</v>
      </c>
      <c r="C156" s="14">
        <v>83</v>
      </c>
      <c r="D156" s="80">
        <v>0.9958711696433495</v>
      </c>
      <c r="E156" s="80">
        <v>0.9917762936094743</v>
      </c>
      <c r="F156" s="80">
        <v>0.9913374479223785</v>
      </c>
      <c r="G156" s="80">
        <v>0.98282368655448</v>
      </c>
      <c r="H156" s="80">
        <v>12.49065119055239</v>
      </c>
      <c r="I156" s="80">
        <v>6.029884548794651</v>
      </c>
      <c r="J156" s="80">
        <v>12.594222377602783</v>
      </c>
      <c r="K156" s="80">
        <v>5.926313361744256</v>
      </c>
      <c r="M156" s="11">
        <v>5161</v>
      </c>
      <c r="N156" s="14">
        <v>51</v>
      </c>
      <c r="O156" s="14">
        <v>61</v>
      </c>
      <c r="P156" s="80">
        <v>0.96192</v>
      </c>
      <c r="Q156" s="80">
        <v>0.92664</v>
      </c>
      <c r="R156" s="80">
        <v>0.95109</v>
      </c>
      <c r="S156" s="80">
        <v>0.90675</v>
      </c>
      <c r="T156" s="80">
        <v>12.76291009025659</v>
      </c>
      <c r="U156" s="80">
        <v>10.835087279550956</v>
      </c>
      <c r="V156" s="80">
        <v>13.773314852507927</v>
      </c>
      <c r="W156" s="80">
        <v>9.824682517299618</v>
      </c>
      <c r="X156" s="63"/>
      <c r="Y156" s="63"/>
    </row>
    <row r="157" spans="1:25" ht="12.75">
      <c r="A157" s="11">
        <v>4984</v>
      </c>
      <c r="B157" s="14">
        <v>49</v>
      </c>
      <c r="C157" s="14">
        <v>84</v>
      </c>
      <c r="D157" s="80">
        <v>0.9963138083775602</v>
      </c>
      <c r="E157" s="80">
        <v>0.9926546929984851</v>
      </c>
      <c r="F157" s="80">
        <v>0.9919047419763262</v>
      </c>
      <c r="G157" s="80">
        <v>0.9839394978614537</v>
      </c>
      <c r="H157" s="80">
        <v>12.49065119055239</v>
      </c>
      <c r="I157" s="80">
        <v>5.754899091682715</v>
      </c>
      <c r="J157" s="80">
        <v>12.583077759721478</v>
      </c>
      <c r="K157" s="80">
        <v>5.662472522513626</v>
      </c>
      <c r="M157" s="11">
        <v>5162</v>
      </c>
      <c r="N157" s="14">
        <v>51</v>
      </c>
      <c r="O157" s="14">
        <v>62</v>
      </c>
      <c r="P157" s="80">
        <v>0.96411</v>
      </c>
      <c r="Q157" s="80">
        <v>0.93071</v>
      </c>
      <c r="R157" s="80">
        <v>0.95306</v>
      </c>
      <c r="S157" s="80">
        <v>0.91033</v>
      </c>
      <c r="T157" s="80">
        <v>12.76291009025659</v>
      </c>
      <c r="U157" s="80">
        <v>10.59586651273023</v>
      </c>
      <c r="V157" s="80">
        <v>13.713071705082783</v>
      </c>
      <c r="W157" s="80">
        <v>9.64570489790404</v>
      </c>
      <c r="X157" s="63"/>
      <c r="Y157" s="63"/>
    </row>
    <row r="158" spans="1:25" ht="12.75">
      <c r="A158" s="11">
        <v>4985</v>
      </c>
      <c r="B158" s="14">
        <v>49</v>
      </c>
      <c r="C158" s="14">
        <v>85</v>
      </c>
      <c r="D158" s="80">
        <v>0.9967175410234215</v>
      </c>
      <c r="E158" s="80">
        <v>0.9934565606523401</v>
      </c>
      <c r="F158" s="80">
        <v>0.9924396977400786</v>
      </c>
      <c r="G158" s="80">
        <v>0.9849928540396756</v>
      </c>
      <c r="H158" s="80">
        <v>12.49065119055239</v>
      </c>
      <c r="I158" s="80">
        <v>5.482064905648727</v>
      </c>
      <c r="J158" s="80">
        <v>12.572921338755433</v>
      </c>
      <c r="K158" s="80">
        <v>5.399794757445685</v>
      </c>
      <c r="M158" s="11">
        <v>5163</v>
      </c>
      <c r="N158" s="14">
        <v>51</v>
      </c>
      <c r="O158" s="14">
        <v>63</v>
      </c>
      <c r="P158" s="80">
        <v>0.96624</v>
      </c>
      <c r="Q158" s="80">
        <v>0.93468</v>
      </c>
      <c r="R158" s="80">
        <v>0.95499</v>
      </c>
      <c r="S158" s="80">
        <v>0.91385</v>
      </c>
      <c r="T158" s="80">
        <v>12.76291009025659</v>
      </c>
      <c r="U158" s="80">
        <v>10.352217524746166</v>
      </c>
      <c r="V158" s="80">
        <v>13.654777151672013</v>
      </c>
      <c r="W158" s="80">
        <v>9.460350463330743</v>
      </c>
      <c r="X158" s="63"/>
      <c r="Y158" s="63"/>
    </row>
    <row r="159" spans="1:25" ht="12.75">
      <c r="A159" s="11">
        <v>4986</v>
      </c>
      <c r="B159" s="14">
        <v>49</v>
      </c>
      <c r="C159" s="14">
        <v>86</v>
      </c>
      <c r="D159" s="80">
        <v>0.9970845093614875</v>
      </c>
      <c r="E159" s="80">
        <v>0.9941859695087546</v>
      </c>
      <c r="F159" s="80">
        <v>0.9929430785802332</v>
      </c>
      <c r="G159" s="80">
        <v>0.9859850594943178</v>
      </c>
      <c r="H159" s="80">
        <v>12.49065119055239</v>
      </c>
      <c r="I159" s="80">
        <v>5.2119890821580235</v>
      </c>
      <c r="J159" s="80">
        <v>12.563696907455098</v>
      </c>
      <c r="K159" s="80">
        <v>5.138943365255313</v>
      </c>
      <c r="M159" s="11">
        <v>5164</v>
      </c>
      <c r="N159" s="14">
        <v>51</v>
      </c>
      <c r="O159" s="14">
        <v>64</v>
      </c>
      <c r="P159" s="80">
        <v>0.9683</v>
      </c>
      <c r="Q159" s="80">
        <v>0.93855</v>
      </c>
      <c r="R159" s="80">
        <v>0.95687</v>
      </c>
      <c r="S159" s="80">
        <v>0.9173</v>
      </c>
      <c r="T159" s="80">
        <v>12.76291009025659</v>
      </c>
      <c r="U159" s="80">
        <v>10.104672229504997</v>
      </c>
      <c r="V159" s="80">
        <v>13.598525796617023</v>
      </c>
      <c r="W159" s="80">
        <v>9.269056523144565</v>
      </c>
      <c r="X159" s="63"/>
      <c r="Y159" s="63"/>
    </row>
    <row r="160" spans="1:25" ht="12.75">
      <c r="A160" s="11">
        <v>4987</v>
      </c>
      <c r="B160" s="14">
        <v>49</v>
      </c>
      <c r="C160" s="14">
        <v>87</v>
      </c>
      <c r="D160" s="80">
        <v>0.9974164140892343</v>
      </c>
      <c r="E160" s="80">
        <v>0.9948461436434825</v>
      </c>
      <c r="F160" s="80">
        <v>0.9934155890116593</v>
      </c>
      <c r="G160" s="80">
        <v>0.986917319766803</v>
      </c>
      <c r="H160" s="80">
        <v>12.49065119055239</v>
      </c>
      <c r="I160" s="80">
        <v>4.946121077754667</v>
      </c>
      <c r="J160" s="80">
        <v>12.555359711007329</v>
      </c>
      <c r="K160" s="80">
        <v>4.881412557299727</v>
      </c>
      <c r="M160" s="11">
        <v>5165</v>
      </c>
      <c r="N160" s="14">
        <v>51</v>
      </c>
      <c r="O160" s="14">
        <v>65</v>
      </c>
      <c r="P160" s="80">
        <v>0.97029</v>
      </c>
      <c r="Q160" s="80">
        <v>0.9423</v>
      </c>
      <c r="R160" s="80">
        <v>0.95871</v>
      </c>
      <c r="S160" s="80">
        <v>0.92069</v>
      </c>
      <c r="T160" s="80">
        <v>12.76291009025659</v>
      </c>
      <c r="U160" s="80">
        <v>9.853863023301658</v>
      </c>
      <c r="V160" s="80">
        <v>13.54440076079204</v>
      </c>
      <c r="W160" s="80">
        <v>9.072372352766205</v>
      </c>
      <c r="X160" s="63"/>
      <c r="Y160" s="63"/>
    </row>
    <row r="161" spans="1:25" ht="12.75">
      <c r="A161" s="11">
        <v>4988</v>
      </c>
      <c r="B161" s="14">
        <v>49</v>
      </c>
      <c r="C161" s="14">
        <v>88</v>
      </c>
      <c r="D161" s="80">
        <v>0.9977147321575045</v>
      </c>
      <c r="E161" s="80">
        <v>0.9954398854325638</v>
      </c>
      <c r="F161" s="80">
        <v>0.9938580758374561</v>
      </c>
      <c r="G161" s="80">
        <v>0.9877911375819949</v>
      </c>
      <c r="H161" s="80">
        <v>12.49065119055239</v>
      </c>
      <c r="I161" s="80">
        <v>4.686737143178807</v>
      </c>
      <c r="J161" s="80">
        <v>12.547870919522815</v>
      </c>
      <c r="K161" s="80">
        <v>4.629517414208383</v>
      </c>
      <c r="M161" s="11">
        <v>5166</v>
      </c>
      <c r="N161" s="14">
        <v>51</v>
      </c>
      <c r="O161" s="14">
        <v>66</v>
      </c>
      <c r="P161" s="80">
        <v>0.97221</v>
      </c>
      <c r="Q161" s="80">
        <v>0.94593</v>
      </c>
      <c r="R161" s="80">
        <v>0.9605</v>
      </c>
      <c r="S161" s="80">
        <v>0.92401</v>
      </c>
      <c r="T161" s="80">
        <v>12.76291009025659</v>
      </c>
      <c r="U161" s="80">
        <v>9.600544945336708</v>
      </c>
      <c r="V161" s="80">
        <v>13.492473764528198</v>
      </c>
      <c r="W161" s="80">
        <v>8.8709812710651</v>
      </c>
      <c r="X161" s="63"/>
      <c r="Y161" s="63"/>
    </row>
    <row r="162" spans="1:25" ht="12.75">
      <c r="A162" s="11">
        <v>4989</v>
      </c>
      <c r="B162" s="14">
        <v>49</v>
      </c>
      <c r="C162" s="14">
        <v>89</v>
      </c>
      <c r="D162" s="80">
        <v>0.9979812518512733</v>
      </c>
      <c r="E162" s="80">
        <v>0.9959706380040196</v>
      </c>
      <c r="F162" s="80">
        <v>0.994271703435549</v>
      </c>
      <c r="G162" s="80">
        <v>0.9886086598457682</v>
      </c>
      <c r="H162" s="80">
        <v>12.49065119055239</v>
      </c>
      <c r="I162" s="80">
        <v>4.436086549987851</v>
      </c>
      <c r="J162" s="80">
        <v>12.541184161396913</v>
      </c>
      <c r="K162" s="80">
        <v>4.385553579143327</v>
      </c>
      <c r="M162" s="11">
        <v>5167</v>
      </c>
      <c r="N162" s="14">
        <v>51</v>
      </c>
      <c r="O162" s="14">
        <v>67</v>
      </c>
      <c r="P162" s="80">
        <v>0.97406</v>
      </c>
      <c r="Q162" s="80">
        <v>0.94943</v>
      </c>
      <c r="R162" s="80">
        <v>0.96225</v>
      </c>
      <c r="S162" s="80">
        <v>0.92725</v>
      </c>
      <c r="T162" s="80">
        <v>12.76291009025659</v>
      </c>
      <c r="U162" s="80">
        <v>9.34521708601059</v>
      </c>
      <c r="V162" s="80">
        <v>13.44277705940162</v>
      </c>
      <c r="W162" s="80">
        <v>8.665350116865563</v>
      </c>
      <c r="X162" s="63"/>
      <c r="Y162" s="63"/>
    </row>
    <row r="163" spans="1:25" ht="12.75">
      <c r="A163" s="11">
        <v>4990</v>
      </c>
      <c r="B163" s="14">
        <v>49</v>
      </c>
      <c r="C163" s="14">
        <v>90</v>
      </c>
      <c r="D163" s="80">
        <v>0.998218380638684</v>
      </c>
      <c r="E163" s="80">
        <v>0.9964430983566296</v>
      </c>
      <c r="F163" s="80">
        <v>0.9946579332675065</v>
      </c>
      <c r="G163" s="80">
        <v>0.9893726386087551</v>
      </c>
      <c r="H163" s="80">
        <v>12.49065119055239</v>
      </c>
      <c r="I163" s="80">
        <v>4.195454194507296</v>
      </c>
      <c r="J163" s="80">
        <v>12.535237798477834</v>
      </c>
      <c r="K163" s="80">
        <v>4.150867586581853</v>
      </c>
      <c r="M163" s="11">
        <v>5168</v>
      </c>
      <c r="N163" s="14">
        <v>51</v>
      </c>
      <c r="O163" s="14">
        <v>68</v>
      </c>
      <c r="P163" s="80">
        <v>0.97582</v>
      </c>
      <c r="Q163" s="80">
        <v>0.95279</v>
      </c>
      <c r="R163" s="80">
        <v>0.96395</v>
      </c>
      <c r="S163" s="80">
        <v>0.93041</v>
      </c>
      <c r="T163" s="80">
        <v>12.76291009025659</v>
      </c>
      <c r="U163" s="80">
        <v>9.088833284400538</v>
      </c>
      <c r="V163" s="80">
        <v>13.395357824992438</v>
      </c>
      <c r="W163" s="80">
        <v>8.456385549664688</v>
      </c>
      <c r="X163" s="63"/>
      <c r="Y163" s="63"/>
    </row>
    <row r="164" spans="1:25" ht="12.75">
      <c r="A164" s="11">
        <v>5040</v>
      </c>
      <c r="B164" s="14">
        <v>50</v>
      </c>
      <c r="C164" s="14">
        <v>40</v>
      </c>
      <c r="D164" s="80">
        <v>0.9365212739013549</v>
      </c>
      <c r="E164" s="80">
        <v>0.8806206000640131</v>
      </c>
      <c r="F164" s="80">
        <v>0.935300794928925</v>
      </c>
      <c r="G164" s="80">
        <v>0.8784648194289655</v>
      </c>
      <c r="H164" s="80">
        <v>12.356888312773233</v>
      </c>
      <c r="I164" s="80">
        <v>13.783123951665887</v>
      </c>
      <c r="J164" s="80">
        <v>14.0320227710719</v>
      </c>
      <c r="K164" s="80">
        <v>12.107989493367223</v>
      </c>
      <c r="M164" s="11">
        <v>5169</v>
      </c>
      <c r="N164" s="14">
        <v>51</v>
      </c>
      <c r="O164" s="14">
        <v>69</v>
      </c>
      <c r="P164" s="80">
        <v>0.97751</v>
      </c>
      <c r="Q164" s="80">
        <v>0.95601</v>
      </c>
      <c r="R164" s="80">
        <v>0.96561</v>
      </c>
      <c r="S164" s="80">
        <v>0.9335</v>
      </c>
      <c r="T164" s="80">
        <v>12.76291009025659</v>
      </c>
      <c r="U164" s="80">
        <v>8.83251293878797</v>
      </c>
      <c r="V164" s="80">
        <v>13.350250517422083</v>
      </c>
      <c r="W164" s="80">
        <v>8.245172511622478</v>
      </c>
      <c r="X164" s="63"/>
      <c r="Y164" s="63"/>
    </row>
    <row r="165" spans="1:25" ht="12.75">
      <c r="A165" s="11">
        <v>5041</v>
      </c>
      <c r="B165" s="14">
        <v>50</v>
      </c>
      <c r="C165" s="14">
        <v>41</v>
      </c>
      <c r="D165" s="80">
        <v>0.9378961504159083</v>
      </c>
      <c r="E165" s="80">
        <v>0.8830550334736624</v>
      </c>
      <c r="F165" s="80">
        <v>0.9365807949853006</v>
      </c>
      <c r="G165" s="80">
        <v>0.8807258610421222</v>
      </c>
      <c r="H165" s="80">
        <v>12.356888312773233</v>
      </c>
      <c r="I165" s="80">
        <v>13.720078455574168</v>
      </c>
      <c r="J165" s="80">
        <v>13.99333885699637</v>
      </c>
      <c r="K165" s="80">
        <v>12.08362791135103</v>
      </c>
      <c r="M165" s="11">
        <v>5170</v>
      </c>
      <c r="N165" s="14">
        <v>51</v>
      </c>
      <c r="O165" s="14">
        <v>70</v>
      </c>
      <c r="P165" s="80">
        <v>0.97912</v>
      </c>
      <c r="Q165" s="80">
        <v>0.95909</v>
      </c>
      <c r="R165" s="80">
        <v>0.96721</v>
      </c>
      <c r="S165" s="80">
        <v>0.93651</v>
      </c>
      <c r="T165" s="80">
        <v>12.76291009025659</v>
      </c>
      <c r="U165" s="80">
        <v>8.575986307576505</v>
      </c>
      <c r="V165" s="80">
        <v>13.307381082664085</v>
      </c>
      <c r="W165" s="80">
        <v>8.031515315169012</v>
      </c>
      <c r="X165" s="63"/>
      <c r="Y165" s="63"/>
    </row>
    <row r="166" spans="1:25" ht="12.75">
      <c r="A166" s="11">
        <v>5042</v>
      </c>
      <c r="B166" s="14">
        <v>50</v>
      </c>
      <c r="C166" s="14">
        <v>42</v>
      </c>
      <c r="D166" s="80">
        <v>0.9393153511959957</v>
      </c>
      <c r="E166" s="80">
        <v>0.8855745694880681</v>
      </c>
      <c r="F166" s="80">
        <v>0.9378985759209917</v>
      </c>
      <c r="G166" s="80">
        <v>0.8830593337489232</v>
      </c>
      <c r="H166" s="80">
        <v>12.356888312773233</v>
      </c>
      <c r="I166" s="80">
        <v>13.653405095911355</v>
      </c>
      <c r="J166" s="80">
        <v>13.953526601284956</v>
      </c>
      <c r="K166" s="80">
        <v>12.056766807399633</v>
      </c>
      <c r="M166" s="11">
        <v>5240</v>
      </c>
      <c r="N166" s="14">
        <v>52</v>
      </c>
      <c r="O166" s="14">
        <v>40</v>
      </c>
      <c r="P166" s="80">
        <v>0.90386</v>
      </c>
      <c r="Q166" s="80">
        <v>0.82459</v>
      </c>
      <c r="R166" s="80">
        <v>0.89959</v>
      </c>
      <c r="S166" s="80">
        <v>0.8175</v>
      </c>
      <c r="T166" s="80">
        <v>12.569348154909962</v>
      </c>
      <c r="U166" s="80">
        <v>14.651451235201971</v>
      </c>
      <c r="V166" s="80">
        <v>15.2432347443197</v>
      </c>
      <c r="W166" s="80">
        <v>11.977564645792235</v>
      </c>
      <c r="X166" s="63"/>
      <c r="Y166" s="63"/>
    </row>
    <row r="167" spans="1:25" ht="12.75">
      <c r="A167" s="11">
        <v>5043</v>
      </c>
      <c r="B167" s="14">
        <v>50</v>
      </c>
      <c r="C167" s="14">
        <v>43</v>
      </c>
      <c r="D167" s="80">
        <v>0.9407779235610529</v>
      </c>
      <c r="E167" s="80">
        <v>0.888178168222528</v>
      </c>
      <c r="F167" s="80">
        <v>0.9392525605017797</v>
      </c>
      <c r="G167" s="80">
        <v>0.885462953317226</v>
      </c>
      <c r="H167" s="80">
        <v>12.356888312773233</v>
      </c>
      <c r="I167" s="80">
        <v>13.582810729810578</v>
      </c>
      <c r="J167" s="80">
        <v>13.91262333941683</v>
      </c>
      <c r="K167" s="80">
        <v>12.02707570316698</v>
      </c>
      <c r="M167" s="11">
        <v>5241</v>
      </c>
      <c r="N167" s="14">
        <v>52</v>
      </c>
      <c r="O167" s="14">
        <v>41</v>
      </c>
      <c r="P167" s="80">
        <v>0.90627</v>
      </c>
      <c r="Q167" s="80">
        <v>0.82861</v>
      </c>
      <c r="R167" s="80">
        <v>0.90171</v>
      </c>
      <c r="S167" s="80">
        <v>0.82101</v>
      </c>
      <c r="T167" s="80">
        <v>12.569348154909962</v>
      </c>
      <c r="U167" s="80">
        <v>14.524888242377765</v>
      </c>
      <c r="V167" s="80">
        <v>15.16915963759945</v>
      </c>
      <c r="W167" s="80">
        <v>11.925076759688277</v>
      </c>
      <c r="X167" s="63"/>
      <c r="Y167" s="63"/>
    </row>
    <row r="168" spans="1:25" ht="12.75">
      <c r="A168" s="11">
        <v>5044</v>
      </c>
      <c r="B168" s="14">
        <v>50</v>
      </c>
      <c r="C168" s="14">
        <v>44</v>
      </c>
      <c r="D168" s="80">
        <v>0.9422827411716943</v>
      </c>
      <c r="E168" s="80">
        <v>0.8908644851337814</v>
      </c>
      <c r="F168" s="80">
        <v>0.9406408453912238</v>
      </c>
      <c r="G168" s="80">
        <v>0.8879338431153734</v>
      </c>
      <c r="H168" s="80">
        <v>12.356888312773233</v>
      </c>
      <c r="I168" s="80">
        <v>13.507939235273321</v>
      </c>
      <c r="J168" s="80">
        <v>13.870671150301378</v>
      </c>
      <c r="K168" s="80">
        <v>11.994156397745178</v>
      </c>
      <c r="M168" s="11">
        <v>5242</v>
      </c>
      <c r="N168" s="14">
        <v>52</v>
      </c>
      <c r="O168" s="14">
        <v>42</v>
      </c>
      <c r="P168" s="80">
        <v>0.90874</v>
      </c>
      <c r="Q168" s="80">
        <v>0.83274</v>
      </c>
      <c r="R168" s="80">
        <v>0.90386</v>
      </c>
      <c r="S168" s="80">
        <v>0.82459</v>
      </c>
      <c r="T168" s="80">
        <v>12.569348154909962</v>
      </c>
      <c r="U168" s="80">
        <v>14.392811567186646</v>
      </c>
      <c r="V168" s="80">
        <v>15.093946212377112</v>
      </c>
      <c r="W168" s="80">
        <v>11.868213509719496</v>
      </c>
      <c r="X168" s="63"/>
      <c r="Y168" s="63"/>
    </row>
    <row r="169" spans="1:25" ht="12.75">
      <c r="A169" s="11">
        <v>5045</v>
      </c>
      <c r="B169" s="14">
        <v>50</v>
      </c>
      <c r="C169" s="14">
        <v>45</v>
      </c>
      <c r="D169" s="80">
        <v>0.9438283626632271</v>
      </c>
      <c r="E169" s="80">
        <v>0.8936316118796938</v>
      </c>
      <c r="F169" s="80">
        <v>0.9420611862939654</v>
      </c>
      <c r="G169" s="80">
        <v>0.8904684978839733</v>
      </c>
      <c r="H169" s="80">
        <v>12.356888312773233</v>
      </c>
      <c r="I169" s="80">
        <v>13.428395766034505</v>
      </c>
      <c r="J169" s="80">
        <v>13.827720672035484</v>
      </c>
      <c r="K169" s="80">
        <v>11.957563406772254</v>
      </c>
      <c r="M169" s="11">
        <v>5243</v>
      </c>
      <c r="N169" s="14">
        <v>52</v>
      </c>
      <c r="O169" s="14">
        <v>43</v>
      </c>
      <c r="P169" s="80">
        <v>0.91125</v>
      </c>
      <c r="Q169" s="80">
        <v>0.83697</v>
      </c>
      <c r="R169" s="80">
        <v>0.90606</v>
      </c>
      <c r="S169" s="80">
        <v>0.82825</v>
      </c>
      <c r="T169" s="80">
        <v>12.569348154909962</v>
      </c>
      <c r="U169" s="80">
        <v>14.255146405663213</v>
      </c>
      <c r="V169" s="80">
        <v>15.017732300897812</v>
      </c>
      <c r="W169" s="80">
        <v>11.806762259675363</v>
      </c>
      <c r="X169" s="63"/>
      <c r="Y169" s="63"/>
    </row>
    <row r="170" spans="1:25" ht="12.75">
      <c r="A170" s="11">
        <v>5046</v>
      </c>
      <c r="B170" s="14">
        <v>50</v>
      </c>
      <c r="C170" s="14">
        <v>46</v>
      </c>
      <c r="D170" s="80">
        <v>0.9454124468510886</v>
      </c>
      <c r="E170" s="80">
        <v>0.8964760147793966</v>
      </c>
      <c r="F170" s="80">
        <v>0.9435110184731921</v>
      </c>
      <c r="G170" s="80">
        <v>0.8930628099023397</v>
      </c>
      <c r="H170" s="80">
        <v>12.356888312773233</v>
      </c>
      <c r="I170" s="80">
        <v>13.343896372494022</v>
      </c>
      <c r="J170" s="80">
        <v>13.783847095802106</v>
      </c>
      <c r="K170" s="80">
        <v>11.91693758946515</v>
      </c>
      <c r="M170" s="11">
        <v>5244</v>
      </c>
      <c r="N170" s="14">
        <v>52</v>
      </c>
      <c r="O170" s="14">
        <v>44</v>
      </c>
      <c r="P170" s="80">
        <v>0.9138</v>
      </c>
      <c r="Q170" s="80">
        <v>0.84128</v>
      </c>
      <c r="R170" s="80">
        <v>0.90827</v>
      </c>
      <c r="S170" s="80">
        <v>0.83196</v>
      </c>
      <c r="T170" s="80">
        <v>12.569348154909962</v>
      </c>
      <c r="U170" s="80">
        <v>14.111860029959388</v>
      </c>
      <c r="V170" s="80">
        <v>14.940669404140777</v>
      </c>
      <c r="W170" s="80">
        <v>11.74053878072857</v>
      </c>
      <c r="X170" s="63"/>
      <c r="Y170" s="63"/>
    </row>
    <row r="171" spans="1:25" ht="12.75">
      <c r="A171" s="11">
        <v>5047</v>
      </c>
      <c r="B171" s="14">
        <v>50</v>
      </c>
      <c r="C171" s="14">
        <v>47</v>
      </c>
      <c r="D171" s="80">
        <v>0.9470320232134256</v>
      </c>
      <c r="E171" s="80">
        <v>0.899392995915715</v>
      </c>
      <c r="F171" s="80">
        <v>0.9449875038429538</v>
      </c>
      <c r="G171" s="80">
        <v>0.8957121430173898</v>
      </c>
      <c r="H171" s="80">
        <v>12.356888312773233</v>
      </c>
      <c r="I171" s="80">
        <v>13.254217516930261</v>
      </c>
      <c r="J171" s="80">
        <v>13.739142253595263</v>
      </c>
      <c r="K171" s="80">
        <v>11.87196357610823</v>
      </c>
      <c r="M171" s="11">
        <v>5245</v>
      </c>
      <c r="N171" s="14">
        <v>52</v>
      </c>
      <c r="O171" s="14">
        <v>45</v>
      </c>
      <c r="P171" s="80">
        <v>0.91639</v>
      </c>
      <c r="Q171" s="80">
        <v>0.84569</v>
      </c>
      <c r="R171" s="80">
        <v>0.91052</v>
      </c>
      <c r="S171" s="80">
        <v>0.83574</v>
      </c>
      <c r="T171" s="80">
        <v>12.569348154909962</v>
      </c>
      <c r="U171" s="80">
        <v>13.962932386937966</v>
      </c>
      <c r="V171" s="80">
        <v>14.862916164573193</v>
      </c>
      <c r="W171" s="80">
        <v>11.669364377274736</v>
      </c>
      <c r="X171" s="63"/>
      <c r="Y171" s="63"/>
    </row>
    <row r="172" spans="1:25" ht="12.75">
      <c r="A172" s="11">
        <v>5048</v>
      </c>
      <c r="B172" s="14">
        <v>50</v>
      </c>
      <c r="C172" s="14">
        <v>48</v>
      </c>
      <c r="D172" s="80">
        <v>0.9486833975910517</v>
      </c>
      <c r="E172" s="80">
        <v>0.9023765014738623</v>
      </c>
      <c r="F172" s="80">
        <v>0.9464875780149825</v>
      </c>
      <c r="G172" s="80">
        <v>0.8984114076525268</v>
      </c>
      <c r="H172" s="80">
        <v>12.356888312773233</v>
      </c>
      <c r="I172" s="80">
        <v>13.159238816679528</v>
      </c>
      <c r="J172" s="80">
        <v>13.693716860523937</v>
      </c>
      <c r="K172" s="80">
        <v>11.822410268928826</v>
      </c>
      <c r="M172" s="11">
        <v>5246</v>
      </c>
      <c r="N172" s="14">
        <v>52</v>
      </c>
      <c r="O172" s="14">
        <v>46</v>
      </c>
      <c r="P172" s="80">
        <v>0.91901</v>
      </c>
      <c r="Q172" s="80">
        <v>0.85016</v>
      </c>
      <c r="R172" s="80">
        <v>0.91279</v>
      </c>
      <c r="S172" s="80">
        <v>0.83957</v>
      </c>
      <c r="T172" s="80">
        <v>12.569348154909962</v>
      </c>
      <c r="U172" s="80">
        <v>13.808412018555867</v>
      </c>
      <c r="V172" s="80">
        <v>14.784645986228568</v>
      </c>
      <c r="W172" s="80">
        <v>11.593114187237262</v>
      </c>
      <c r="X172" s="63"/>
      <c r="Y172" s="63"/>
    </row>
    <row r="173" spans="1:25" ht="12.75">
      <c r="A173" s="11">
        <v>5049</v>
      </c>
      <c r="B173" s="14">
        <v>50</v>
      </c>
      <c r="C173" s="14">
        <v>49</v>
      </c>
      <c r="D173" s="80">
        <v>0.9503628501599658</v>
      </c>
      <c r="E173" s="80">
        <v>0.905420363920132</v>
      </c>
      <c r="F173" s="80">
        <v>0.9480079836039158</v>
      </c>
      <c r="G173" s="80">
        <v>0.9011551122332685</v>
      </c>
      <c r="H173" s="80">
        <v>12.356888312773233</v>
      </c>
      <c r="I173" s="80">
        <v>13.058770494396668</v>
      </c>
      <c r="J173" s="80">
        <v>13.647681016663377</v>
      </c>
      <c r="K173" s="80">
        <v>11.767977790506524</v>
      </c>
      <c r="M173" s="11">
        <v>5247</v>
      </c>
      <c r="N173" s="14">
        <v>52</v>
      </c>
      <c r="O173" s="14">
        <v>47</v>
      </c>
      <c r="P173" s="80">
        <v>0.92166</v>
      </c>
      <c r="Q173" s="80">
        <v>0.85471</v>
      </c>
      <c r="R173" s="80">
        <v>0.91508</v>
      </c>
      <c r="S173" s="80">
        <v>0.84345</v>
      </c>
      <c r="T173" s="80">
        <v>12.569348154909962</v>
      </c>
      <c r="U173" s="80">
        <v>13.648076076793563</v>
      </c>
      <c r="V173" s="80">
        <v>14.70599266884323</v>
      </c>
      <c r="W173" s="80">
        <v>11.511431562860295</v>
      </c>
      <c r="X173" s="63"/>
      <c r="Y173" s="63"/>
    </row>
    <row r="174" spans="1:25" ht="12.75">
      <c r="A174" s="11">
        <v>5050</v>
      </c>
      <c r="B174" s="14">
        <v>50</v>
      </c>
      <c r="C174" s="14">
        <v>50</v>
      </c>
      <c r="D174" s="80">
        <v>0.9520666741700535</v>
      </c>
      <c r="E174" s="80">
        <v>0.9085183672811324</v>
      </c>
      <c r="F174" s="80">
        <v>0.9495452739753616</v>
      </c>
      <c r="G174" s="80">
        <v>0.9039373620306695</v>
      </c>
      <c r="H174" s="80">
        <v>12.356888312773233</v>
      </c>
      <c r="I174" s="80">
        <v>12.952536001165964</v>
      </c>
      <c r="J174" s="80">
        <v>13.601143089437958</v>
      </c>
      <c r="K174" s="80">
        <v>11.708281224501238</v>
      </c>
      <c r="M174" s="11">
        <v>5248</v>
      </c>
      <c r="N174" s="14">
        <v>52</v>
      </c>
      <c r="O174" s="14">
        <v>48</v>
      </c>
      <c r="P174" s="80">
        <v>0.92434</v>
      </c>
      <c r="Q174" s="80">
        <v>0.85932</v>
      </c>
      <c r="R174" s="80">
        <v>0.91738</v>
      </c>
      <c r="S174" s="80">
        <v>0.84737</v>
      </c>
      <c r="T174" s="80">
        <v>12.569348154909962</v>
      </c>
      <c r="U174" s="80">
        <v>13.481997168412134</v>
      </c>
      <c r="V174" s="80">
        <v>14.627141620174443</v>
      </c>
      <c r="W174" s="80">
        <v>11.424203703147652</v>
      </c>
      <c r="X174" s="63"/>
      <c r="Y174" s="63"/>
    </row>
    <row r="175" spans="1:25" ht="12.75">
      <c r="A175" s="11">
        <v>5051</v>
      </c>
      <c r="B175" s="14">
        <v>50</v>
      </c>
      <c r="C175" s="14">
        <v>51</v>
      </c>
      <c r="D175" s="80">
        <v>0.9537907664672555</v>
      </c>
      <c r="E175" s="80">
        <v>0.9116634951492534</v>
      </c>
      <c r="F175" s="80">
        <v>0.9510958357536172</v>
      </c>
      <c r="G175" s="80">
        <v>0.9067518922827056</v>
      </c>
      <c r="H175" s="80">
        <v>12.356888312773233</v>
      </c>
      <c r="I175" s="80">
        <v>12.840287284823646</v>
      </c>
      <c r="J175" s="80">
        <v>13.554220804629473</v>
      </c>
      <c r="K175" s="80">
        <v>11.642954792967405</v>
      </c>
      <c r="M175" s="11">
        <v>5249</v>
      </c>
      <c r="N175" s="14">
        <v>52</v>
      </c>
      <c r="O175" s="14">
        <v>49</v>
      </c>
      <c r="P175" s="80">
        <v>0.92702</v>
      </c>
      <c r="Q175" s="80">
        <v>0.86397</v>
      </c>
      <c r="R175" s="80">
        <v>0.91969</v>
      </c>
      <c r="S175" s="80">
        <v>0.85132</v>
      </c>
      <c r="T175" s="80">
        <v>12.569348154909962</v>
      </c>
      <c r="U175" s="80">
        <v>13.310311019081112</v>
      </c>
      <c r="V175" s="80">
        <v>14.548286387798163</v>
      </c>
      <c r="W175" s="80">
        <v>11.33137278619291</v>
      </c>
      <c r="X175" s="63"/>
      <c r="Y175" s="63"/>
    </row>
    <row r="176" spans="1:25" ht="12.75">
      <c r="A176" s="11">
        <v>5052</v>
      </c>
      <c r="B176" s="14">
        <v>50</v>
      </c>
      <c r="C176" s="14">
        <v>52</v>
      </c>
      <c r="D176" s="80">
        <v>0.9555305179618151</v>
      </c>
      <c r="E176" s="80">
        <v>0.9148477140088268</v>
      </c>
      <c r="F176" s="80">
        <v>0.9526559414836684</v>
      </c>
      <c r="G176" s="80">
        <v>0.9095921571686784</v>
      </c>
      <c r="H176" s="80">
        <v>12.356888312773233</v>
      </c>
      <c r="I176" s="80">
        <v>12.721857266955888</v>
      </c>
      <c r="J176" s="80">
        <v>13.507043985086689</v>
      </c>
      <c r="K176" s="80">
        <v>11.571701594642434</v>
      </c>
      <c r="M176" s="11">
        <v>5250</v>
      </c>
      <c r="N176" s="14">
        <v>52</v>
      </c>
      <c r="O176" s="14">
        <v>50</v>
      </c>
      <c r="P176" s="80">
        <v>0.92972</v>
      </c>
      <c r="Q176" s="80">
        <v>0.86867</v>
      </c>
      <c r="R176" s="80">
        <v>0.92201</v>
      </c>
      <c r="S176" s="80">
        <v>0.85531</v>
      </c>
      <c r="T176" s="80">
        <v>12.569348154909962</v>
      </c>
      <c r="U176" s="80">
        <v>13.133242467071671</v>
      </c>
      <c r="V176" s="80">
        <v>14.469629397894174</v>
      </c>
      <c r="W176" s="80">
        <v>11.232961224087461</v>
      </c>
      <c r="X176" s="63"/>
      <c r="Y176" s="63"/>
    </row>
    <row r="177" spans="1:25" ht="12.75">
      <c r="A177" s="11">
        <v>5053</v>
      </c>
      <c r="B177" s="14">
        <v>50</v>
      </c>
      <c r="C177" s="14">
        <v>53</v>
      </c>
      <c r="D177" s="80">
        <v>0.9572810746394818</v>
      </c>
      <c r="E177" s="80">
        <v>0.9180624340749168</v>
      </c>
      <c r="F177" s="80">
        <v>0.954221804310801</v>
      </c>
      <c r="G177" s="80">
        <v>0.91245142444564</v>
      </c>
      <c r="H177" s="80">
        <v>12.356888312773233</v>
      </c>
      <c r="I177" s="80">
        <v>12.597108745540904</v>
      </c>
      <c r="J177" s="80">
        <v>13.45974723954871</v>
      </c>
      <c r="K177" s="80">
        <v>11.494249818765427</v>
      </c>
      <c r="M177" s="11">
        <v>5251</v>
      </c>
      <c r="N177" s="14">
        <v>52</v>
      </c>
      <c r="O177" s="14">
        <v>51</v>
      </c>
      <c r="P177" s="80">
        <v>0.93242</v>
      </c>
      <c r="Q177" s="80">
        <v>0.8734</v>
      </c>
      <c r="R177" s="80">
        <v>0.92433</v>
      </c>
      <c r="S177" s="80">
        <v>0.85931</v>
      </c>
      <c r="T177" s="80">
        <v>12.569348154909962</v>
      </c>
      <c r="U177" s="80">
        <v>12.950888759496237</v>
      </c>
      <c r="V177" s="80">
        <v>14.391348817971592</v>
      </c>
      <c r="W177" s="80">
        <v>11.128888096434606</v>
      </c>
      <c r="X177" s="63"/>
      <c r="Y177" s="63"/>
    </row>
    <row r="178" spans="1:25" ht="12.75">
      <c r="A178" s="11">
        <v>5054</v>
      </c>
      <c r="B178" s="14">
        <v>50</v>
      </c>
      <c r="C178" s="14">
        <v>54</v>
      </c>
      <c r="D178" s="80">
        <v>0.9590383104244836</v>
      </c>
      <c r="E178" s="80">
        <v>0.9213002938164945</v>
      </c>
      <c r="F178" s="80">
        <v>0.9557895823250369</v>
      </c>
      <c r="G178" s="80">
        <v>0.915322779917477</v>
      </c>
      <c r="H178" s="80">
        <v>12.356888312773233</v>
      </c>
      <c r="I178" s="80">
        <v>12.465635700008683</v>
      </c>
      <c r="J178" s="80">
        <v>13.412443690411424</v>
      </c>
      <c r="K178" s="80">
        <v>11.410080322370492</v>
      </c>
      <c r="M178" s="11">
        <v>5252</v>
      </c>
      <c r="N178" s="14">
        <v>52</v>
      </c>
      <c r="O178" s="14">
        <v>52</v>
      </c>
      <c r="P178" s="80">
        <v>0.93512</v>
      </c>
      <c r="Q178" s="80">
        <v>0.87814</v>
      </c>
      <c r="R178" s="80">
        <v>0.92666</v>
      </c>
      <c r="S178" s="80">
        <v>0.86334</v>
      </c>
      <c r="T178" s="80">
        <v>12.569348154909962</v>
      </c>
      <c r="U178" s="80">
        <v>12.76291009025659</v>
      </c>
      <c r="V178" s="80">
        <v>14.313560743485192</v>
      </c>
      <c r="W178" s="80">
        <v>11.018697501681357</v>
      </c>
      <c r="X178" s="63"/>
      <c r="Y178" s="63"/>
    </row>
    <row r="179" spans="1:25" ht="12.75">
      <c r="A179" s="11">
        <v>5055</v>
      </c>
      <c r="B179" s="14">
        <v>50</v>
      </c>
      <c r="C179" s="14">
        <v>55</v>
      </c>
      <c r="D179" s="80">
        <v>0.9607981041713416</v>
      </c>
      <c r="E179" s="80">
        <v>0.9245538408477735</v>
      </c>
      <c r="F179" s="80">
        <v>0.9573553602713853</v>
      </c>
      <c r="G179" s="80">
        <v>0.9181990908432341</v>
      </c>
      <c r="H179" s="80">
        <v>12.356888312773233</v>
      </c>
      <c r="I179" s="80">
        <v>12.326958079647275</v>
      </c>
      <c r="J179" s="80">
        <v>13.365244690825719</v>
      </c>
      <c r="K179" s="80">
        <v>11.318601701594787</v>
      </c>
      <c r="M179" s="11">
        <v>5253</v>
      </c>
      <c r="N179" s="14">
        <v>52</v>
      </c>
      <c r="O179" s="14">
        <v>53</v>
      </c>
      <c r="P179" s="80">
        <v>0.93781</v>
      </c>
      <c r="Q179" s="80">
        <v>0.8829</v>
      </c>
      <c r="R179" s="80">
        <v>0.92897</v>
      </c>
      <c r="S179" s="80">
        <v>0.86737</v>
      </c>
      <c r="T179" s="80">
        <v>12.569348154909962</v>
      </c>
      <c r="U179" s="80">
        <v>12.569348154909962</v>
      </c>
      <c r="V179" s="80">
        <v>14.236436352908333</v>
      </c>
      <c r="W179" s="80">
        <v>10.90225995691159</v>
      </c>
      <c r="X179" s="63"/>
      <c r="Y179" s="63"/>
    </row>
    <row r="180" spans="1:25" ht="12.75">
      <c r="A180" s="11">
        <v>5056</v>
      </c>
      <c r="B180" s="14">
        <v>50</v>
      </c>
      <c r="C180" s="14">
        <v>56</v>
      </c>
      <c r="D180" s="80">
        <v>0.9625551921150391</v>
      </c>
      <c r="E180" s="80">
        <v>0.9278133977179104</v>
      </c>
      <c r="F180" s="80">
        <v>0.958915217728072</v>
      </c>
      <c r="G180" s="80">
        <v>0.921073128775795</v>
      </c>
      <c r="H180" s="80">
        <v>12.356888312773233</v>
      </c>
      <c r="I180" s="80">
        <v>12.18092293242958</v>
      </c>
      <c r="J180" s="80">
        <v>13.318290448453066</v>
      </c>
      <c r="K180" s="80">
        <v>11.219520796749745</v>
      </c>
      <c r="M180" s="11">
        <v>5254</v>
      </c>
      <c r="N180" s="14">
        <v>52</v>
      </c>
      <c r="O180" s="14">
        <v>54</v>
      </c>
      <c r="P180" s="80">
        <v>0.94048</v>
      </c>
      <c r="Q180" s="80">
        <v>0.88765</v>
      </c>
      <c r="R180" s="80">
        <v>0.93128</v>
      </c>
      <c r="S180" s="80">
        <v>0.8714</v>
      </c>
      <c r="T180" s="80">
        <v>12.569348154909962</v>
      </c>
      <c r="U180" s="80">
        <v>12.370496473688869</v>
      </c>
      <c r="V180" s="80">
        <v>14.160173008194583</v>
      </c>
      <c r="W180" s="80">
        <v>10.779671620404248</v>
      </c>
      <c r="X180" s="63"/>
      <c r="Y180" s="63"/>
    </row>
    <row r="181" spans="1:25" ht="12.75">
      <c r="A181" s="11">
        <v>5057</v>
      </c>
      <c r="B181" s="14">
        <v>50</v>
      </c>
      <c r="C181" s="14">
        <v>57</v>
      </c>
      <c r="D181" s="80">
        <v>0.9643035420369497</v>
      </c>
      <c r="E181" s="80">
        <v>0.9310677222621552</v>
      </c>
      <c r="F181" s="80">
        <v>0.9604653536899712</v>
      </c>
      <c r="G181" s="80">
        <v>0.9239377995714474</v>
      </c>
      <c r="H181" s="80">
        <v>12.356888312773233</v>
      </c>
      <c r="I181" s="80">
        <v>12.027672503994053</v>
      </c>
      <c r="J181" s="80">
        <v>13.271739549461017</v>
      </c>
      <c r="K181" s="80">
        <v>11.112821267306266</v>
      </c>
      <c r="M181" s="11">
        <v>5255</v>
      </c>
      <c r="N181" s="14">
        <v>52</v>
      </c>
      <c r="O181" s="14">
        <v>55</v>
      </c>
      <c r="P181" s="80">
        <v>0.94314</v>
      </c>
      <c r="Q181" s="80">
        <v>0.89239</v>
      </c>
      <c r="R181" s="80">
        <v>0.93358</v>
      </c>
      <c r="S181" s="80">
        <v>0.87543</v>
      </c>
      <c r="T181" s="80">
        <v>12.569348154909962</v>
      </c>
      <c r="U181" s="80">
        <v>12.16674593030391</v>
      </c>
      <c r="V181" s="80">
        <v>14.084967152092602</v>
      </c>
      <c r="W181" s="80">
        <v>10.651126933121269</v>
      </c>
      <c r="X181" s="63"/>
      <c r="Y181" s="63"/>
    </row>
    <row r="182" spans="1:25" ht="12.75">
      <c r="A182" s="11">
        <v>5058</v>
      </c>
      <c r="B182" s="14">
        <v>50</v>
      </c>
      <c r="C182" s="14">
        <v>58</v>
      </c>
      <c r="D182" s="80">
        <v>0.9660365336011494</v>
      </c>
      <c r="E182" s="80">
        <v>0.9343043202479739</v>
      </c>
      <c r="F182" s="80">
        <v>0.9620021994653372</v>
      </c>
      <c r="G182" s="80">
        <v>0.926786356358192</v>
      </c>
      <c r="H182" s="80">
        <v>12.356888312773233</v>
      </c>
      <c r="I182" s="80">
        <v>11.867672523703659</v>
      </c>
      <c r="J182" s="80">
        <v>13.225763859781347</v>
      </c>
      <c r="K182" s="80">
        <v>10.998796976695543</v>
      </c>
      <c r="M182" s="11">
        <v>5256</v>
      </c>
      <c r="N182" s="14">
        <v>52</v>
      </c>
      <c r="O182" s="14">
        <v>56</v>
      </c>
      <c r="P182" s="80">
        <v>0.94576</v>
      </c>
      <c r="Q182" s="80">
        <v>0.89711</v>
      </c>
      <c r="R182" s="80">
        <v>0.93586</v>
      </c>
      <c r="S182" s="80">
        <v>0.87945</v>
      </c>
      <c r="T182" s="80">
        <v>12.569348154909962</v>
      </c>
      <c r="U182" s="80">
        <v>11.957906382297145</v>
      </c>
      <c r="V182" s="80">
        <v>14.01093198106798</v>
      </c>
      <c r="W182" s="80">
        <v>10.516322556139126</v>
      </c>
      <c r="X182" s="63"/>
      <c r="Y182" s="63"/>
    </row>
    <row r="183" spans="1:25" ht="12.75">
      <c r="A183" s="11">
        <v>5059</v>
      </c>
      <c r="B183" s="14">
        <v>50</v>
      </c>
      <c r="C183" s="14">
        <v>59</v>
      </c>
      <c r="D183" s="80">
        <v>0.9677481856395795</v>
      </c>
      <c r="E183" s="80">
        <v>0.9375117313533003</v>
      </c>
      <c r="F183" s="80">
        <v>0.9635224806572975</v>
      </c>
      <c r="G183" s="80">
        <v>0.9296125219081735</v>
      </c>
      <c r="H183" s="80">
        <v>12.356888312773233</v>
      </c>
      <c r="I183" s="80">
        <v>11.701337267243586</v>
      </c>
      <c r="J183" s="80">
        <v>13.180515933316412</v>
      </c>
      <c r="K183" s="80">
        <v>10.877709646700405</v>
      </c>
      <c r="M183" s="11">
        <v>5257</v>
      </c>
      <c r="N183" s="14">
        <v>52</v>
      </c>
      <c r="O183" s="14">
        <v>57</v>
      </c>
      <c r="P183" s="80">
        <v>0.94836</v>
      </c>
      <c r="Q183" s="80">
        <v>0.90179</v>
      </c>
      <c r="R183" s="80">
        <v>0.93811</v>
      </c>
      <c r="S183" s="80">
        <v>0.88344</v>
      </c>
      <c r="T183" s="80">
        <v>12.569348154909962</v>
      </c>
      <c r="U183" s="80">
        <v>11.743890776415473</v>
      </c>
      <c r="V183" s="80">
        <v>13.93819106168514</v>
      </c>
      <c r="W183" s="80">
        <v>10.375047869640296</v>
      </c>
      <c r="X183" s="63"/>
      <c r="Y183" s="63"/>
    </row>
    <row r="184" spans="1:25" ht="12.75">
      <c r="A184" s="11">
        <v>5060</v>
      </c>
      <c r="B184" s="14">
        <v>50</v>
      </c>
      <c r="C184" s="14">
        <v>60</v>
      </c>
      <c r="D184" s="80">
        <v>0.9694336602296746</v>
      </c>
      <c r="E184" s="80">
        <v>0.9406805004711715</v>
      </c>
      <c r="F184" s="80">
        <v>0.9650231897579807</v>
      </c>
      <c r="G184" s="80">
        <v>0.9324104465029699</v>
      </c>
      <c r="H184" s="80">
        <v>12.356888312773233</v>
      </c>
      <c r="I184" s="80">
        <v>11.52882058486999</v>
      </c>
      <c r="J184" s="80">
        <v>13.136116148451965</v>
      </c>
      <c r="K184" s="80">
        <v>10.749592749191258</v>
      </c>
      <c r="M184" s="11">
        <v>5258</v>
      </c>
      <c r="N184" s="14">
        <v>52</v>
      </c>
      <c r="O184" s="14">
        <v>58</v>
      </c>
      <c r="P184" s="80">
        <v>0.95092</v>
      </c>
      <c r="Q184" s="80">
        <v>0.90643</v>
      </c>
      <c r="R184" s="80">
        <v>0.94035</v>
      </c>
      <c r="S184" s="80">
        <v>0.88741</v>
      </c>
      <c r="T184" s="80">
        <v>12.569348154909962</v>
      </c>
      <c r="U184" s="80">
        <v>11.524263015822326</v>
      </c>
      <c r="V184" s="80">
        <v>13.866825521242234</v>
      </c>
      <c r="W184" s="80">
        <v>10.226785649490054</v>
      </c>
      <c r="X184" s="63"/>
      <c r="Y184" s="63"/>
    </row>
    <row r="185" spans="1:25" ht="12.75">
      <c r="A185" s="11">
        <v>5061</v>
      </c>
      <c r="B185" s="14">
        <v>50</v>
      </c>
      <c r="C185" s="14">
        <v>61</v>
      </c>
      <c r="D185" s="80">
        <v>0.9710883297396694</v>
      </c>
      <c r="E185" s="80">
        <v>0.9438014533632023</v>
      </c>
      <c r="F185" s="80">
        <v>0.9665015649743068</v>
      </c>
      <c r="G185" s="80">
        <v>0.9351746768250105</v>
      </c>
      <c r="H185" s="80">
        <v>12.356888312773233</v>
      </c>
      <c r="I185" s="80">
        <v>11.350340060338736</v>
      </c>
      <c r="J185" s="80">
        <v>13.092677775330719</v>
      </c>
      <c r="K185" s="80">
        <v>10.614550597781248</v>
      </c>
      <c r="M185" s="11">
        <v>5259</v>
      </c>
      <c r="N185" s="14">
        <v>52</v>
      </c>
      <c r="O185" s="14">
        <v>59</v>
      </c>
      <c r="P185" s="80">
        <v>0.95344</v>
      </c>
      <c r="Q185" s="80">
        <v>0.91102</v>
      </c>
      <c r="R185" s="80">
        <v>0.94255</v>
      </c>
      <c r="S185" s="80">
        <v>0.89135</v>
      </c>
      <c r="T185" s="80">
        <v>12.569348154909962</v>
      </c>
      <c r="U185" s="80">
        <v>11.299325679523628</v>
      </c>
      <c r="V185" s="80">
        <v>13.796997152465332</v>
      </c>
      <c r="W185" s="80">
        <v>10.071676681968258</v>
      </c>
      <c r="X185" s="63"/>
      <c r="Y185" s="63"/>
    </row>
    <row r="186" spans="1:25" ht="12.75">
      <c r="A186" s="11">
        <v>5062</v>
      </c>
      <c r="B186" s="14">
        <v>50</v>
      </c>
      <c r="C186" s="14">
        <v>62</v>
      </c>
      <c r="D186" s="80">
        <v>0.9727078993754602</v>
      </c>
      <c r="E186" s="80">
        <v>0.9468659389268784</v>
      </c>
      <c r="F186" s="80">
        <v>0.9679551130354183</v>
      </c>
      <c r="G186" s="80">
        <v>0.9379002069205902</v>
      </c>
      <c r="H186" s="80">
        <v>12.356888312773233</v>
      </c>
      <c r="I186" s="80">
        <v>11.166150695052348</v>
      </c>
      <c r="J186" s="80">
        <v>13.050303960429492</v>
      </c>
      <c r="K186" s="80">
        <v>10.472735047396089</v>
      </c>
      <c r="M186" s="11">
        <v>5260</v>
      </c>
      <c r="N186" s="14">
        <v>52</v>
      </c>
      <c r="O186" s="14">
        <v>60</v>
      </c>
      <c r="P186" s="80">
        <v>0.95591</v>
      </c>
      <c r="Q186" s="80">
        <v>0.91554</v>
      </c>
      <c r="R186" s="80">
        <v>0.94473</v>
      </c>
      <c r="S186" s="80">
        <v>0.89525</v>
      </c>
      <c r="T186" s="80">
        <v>12.569348154909962</v>
      </c>
      <c r="U186" s="80">
        <v>11.069446632849349</v>
      </c>
      <c r="V186" s="80">
        <v>13.728858474827792</v>
      </c>
      <c r="W186" s="80">
        <v>9.909936312931517</v>
      </c>
      <c r="X186" s="63"/>
      <c r="Y186" s="63"/>
    </row>
    <row r="187" spans="1:25" ht="12.75">
      <c r="A187" s="11">
        <v>5063</v>
      </c>
      <c r="B187" s="14">
        <v>50</v>
      </c>
      <c r="C187" s="14">
        <v>63</v>
      </c>
      <c r="D187" s="80">
        <v>0.9742884249790862</v>
      </c>
      <c r="E187" s="80">
        <v>0.949865877251065</v>
      </c>
      <c r="F187" s="80">
        <v>0.9693816227766459</v>
      </c>
      <c r="G187" s="80">
        <v>0.9405825125962827</v>
      </c>
      <c r="H187" s="80">
        <v>12.356888312773233</v>
      </c>
      <c r="I187" s="80">
        <v>10.976552833162348</v>
      </c>
      <c r="J187" s="80">
        <v>13.009087502473895</v>
      </c>
      <c r="K187" s="80">
        <v>10.324353643461686</v>
      </c>
      <c r="M187" s="11">
        <v>5261</v>
      </c>
      <c r="N187" s="14">
        <v>52</v>
      </c>
      <c r="O187" s="14">
        <v>61</v>
      </c>
      <c r="P187" s="80">
        <v>0.95833</v>
      </c>
      <c r="Q187" s="80">
        <v>0.91999</v>
      </c>
      <c r="R187" s="80">
        <v>0.94688</v>
      </c>
      <c r="S187" s="80">
        <v>0.89911</v>
      </c>
      <c r="T187" s="80">
        <v>12.569348154909962</v>
      </c>
      <c r="U187" s="80">
        <v>10.835087279550956</v>
      </c>
      <c r="V187" s="80">
        <v>13.66255355766346</v>
      </c>
      <c r="W187" s="80">
        <v>9.741881876797459</v>
      </c>
      <c r="X187" s="63"/>
      <c r="Y187" s="63"/>
    </row>
    <row r="188" spans="1:25" ht="12.75">
      <c r="A188" s="11">
        <v>5064</v>
      </c>
      <c r="B188" s="14">
        <v>50</v>
      </c>
      <c r="C188" s="14">
        <v>64</v>
      </c>
      <c r="D188" s="80">
        <v>0.975826020488419</v>
      </c>
      <c r="E188" s="80">
        <v>0.9527932168211003</v>
      </c>
      <c r="F188" s="80">
        <v>0.9707791921714987</v>
      </c>
      <c r="G188" s="80">
        <v>0.9432176116024067</v>
      </c>
      <c r="H188" s="80">
        <v>12.356888312773233</v>
      </c>
      <c r="I188" s="80">
        <v>10.78204688352501</v>
      </c>
      <c r="J188" s="80">
        <v>12.969118686634609</v>
      </c>
      <c r="K188" s="80">
        <v>10.169816509663633</v>
      </c>
      <c r="M188" s="11">
        <v>5262</v>
      </c>
      <c r="N188" s="14">
        <v>52</v>
      </c>
      <c r="O188" s="14">
        <v>62</v>
      </c>
      <c r="P188" s="80">
        <v>0.96068</v>
      </c>
      <c r="Q188" s="80">
        <v>0.92434</v>
      </c>
      <c r="R188" s="80">
        <v>0.94898</v>
      </c>
      <c r="S188" s="80">
        <v>0.90291</v>
      </c>
      <c r="T188" s="80">
        <v>12.569348154909962</v>
      </c>
      <c r="U188" s="80">
        <v>10.59586651273023</v>
      </c>
      <c r="V188" s="80">
        <v>13.598128442234776</v>
      </c>
      <c r="W188" s="80">
        <v>9.567086225405417</v>
      </c>
      <c r="X188" s="63"/>
      <c r="Y188" s="63"/>
    </row>
    <row r="189" spans="1:25" ht="12.75">
      <c r="A189" s="11">
        <v>5065</v>
      </c>
      <c r="B189" s="14">
        <v>50</v>
      </c>
      <c r="C189" s="14">
        <v>65</v>
      </c>
      <c r="D189" s="80">
        <v>0.9773176136067764</v>
      </c>
      <c r="E189" s="80">
        <v>0.9556413864607631</v>
      </c>
      <c r="F189" s="80">
        <v>0.9721462375812965</v>
      </c>
      <c r="G189" s="80">
        <v>0.9458020908477114</v>
      </c>
      <c r="H189" s="80">
        <v>12.356888312773233</v>
      </c>
      <c r="I189" s="80">
        <v>10.583019649789476</v>
      </c>
      <c r="J189" s="80">
        <v>12.930465850309407</v>
      </c>
      <c r="K189" s="80">
        <v>10.0094421122533</v>
      </c>
      <c r="M189" s="11">
        <v>5263</v>
      </c>
      <c r="N189" s="14">
        <v>52</v>
      </c>
      <c r="O189" s="14">
        <v>63</v>
      </c>
      <c r="P189" s="80">
        <v>0.96298</v>
      </c>
      <c r="Q189" s="80">
        <v>0.92861</v>
      </c>
      <c r="R189" s="80">
        <v>0.95104</v>
      </c>
      <c r="S189" s="80">
        <v>0.90665</v>
      </c>
      <c r="T189" s="80">
        <v>12.569348154909962</v>
      </c>
      <c r="U189" s="80">
        <v>10.352217524746166</v>
      </c>
      <c r="V189" s="80">
        <v>13.535702923871431</v>
      </c>
      <c r="W189" s="80">
        <v>9.385862755784695</v>
      </c>
      <c r="X189" s="63"/>
      <c r="Y189" s="63"/>
    </row>
    <row r="190" spans="1:25" ht="12.75">
      <c r="A190" s="11">
        <v>5066</v>
      </c>
      <c r="B190" s="14">
        <v>50</v>
      </c>
      <c r="C190" s="14">
        <v>66</v>
      </c>
      <c r="D190" s="80">
        <v>0.9787613048157691</v>
      </c>
      <c r="E190" s="80">
        <v>0.9584060117056177</v>
      </c>
      <c r="F190" s="80">
        <v>0.9734814287334078</v>
      </c>
      <c r="G190" s="80">
        <v>0.9483329926824965</v>
      </c>
      <c r="H190" s="80">
        <v>12.356888312773233</v>
      </c>
      <c r="I190" s="80">
        <v>10.379509973405066</v>
      </c>
      <c r="J190" s="80">
        <v>12.893166530521254</v>
      </c>
      <c r="K190" s="80">
        <v>9.843231755657046</v>
      </c>
      <c r="M190" s="11">
        <v>5264</v>
      </c>
      <c r="N190" s="14">
        <v>52</v>
      </c>
      <c r="O190" s="14">
        <v>64</v>
      </c>
      <c r="P190" s="80">
        <v>0.96521</v>
      </c>
      <c r="Q190" s="80">
        <v>0.93276</v>
      </c>
      <c r="R190" s="80">
        <v>0.95306</v>
      </c>
      <c r="S190" s="80">
        <v>0.91033</v>
      </c>
      <c r="T190" s="80">
        <v>12.569348154909962</v>
      </c>
      <c r="U190" s="80">
        <v>10.104672229504997</v>
      </c>
      <c r="V190" s="80">
        <v>13.475386570067634</v>
      </c>
      <c r="W190" s="80">
        <v>9.198633814347325</v>
      </c>
      <c r="X190" s="63"/>
      <c r="Y190" s="63"/>
    </row>
    <row r="191" spans="1:25" ht="12.75">
      <c r="A191" s="11">
        <v>5067</v>
      </c>
      <c r="B191" s="14">
        <v>50</v>
      </c>
      <c r="C191" s="14">
        <v>67</v>
      </c>
      <c r="D191" s="80">
        <v>0.9801561425993673</v>
      </c>
      <c r="E191" s="80">
        <v>0.961084518499652</v>
      </c>
      <c r="F191" s="80">
        <v>0.97478359137344</v>
      </c>
      <c r="G191" s="80">
        <v>0.9508076374619453</v>
      </c>
      <c r="H191" s="80">
        <v>12.356888312773233</v>
      </c>
      <c r="I191" s="80">
        <v>10.171201717661095</v>
      </c>
      <c r="J191" s="80">
        <v>12.857233755116102</v>
      </c>
      <c r="K191" s="80">
        <v>9.670856275318226</v>
      </c>
      <c r="M191" s="11">
        <v>5265</v>
      </c>
      <c r="N191" s="14">
        <v>52</v>
      </c>
      <c r="O191" s="14">
        <v>65</v>
      </c>
      <c r="P191" s="80">
        <v>0.96737</v>
      </c>
      <c r="Q191" s="80">
        <v>0.9368</v>
      </c>
      <c r="R191" s="80">
        <v>0.95504</v>
      </c>
      <c r="S191" s="80">
        <v>0.91395</v>
      </c>
      <c r="T191" s="80">
        <v>12.569348154909962</v>
      </c>
      <c r="U191" s="80">
        <v>9.853863023301658</v>
      </c>
      <c r="V191" s="80">
        <v>13.41727684758941</v>
      </c>
      <c r="W191" s="80">
        <v>9.00593433062221</v>
      </c>
      <c r="X191" s="63"/>
      <c r="Y191" s="63"/>
    </row>
    <row r="192" spans="1:25" ht="12.75">
      <c r="A192" s="11">
        <v>5068</v>
      </c>
      <c r="B192" s="14">
        <v>50</v>
      </c>
      <c r="C192" s="14">
        <v>68</v>
      </c>
      <c r="D192" s="80">
        <v>0.9815019649385714</v>
      </c>
      <c r="E192" s="80">
        <v>0.9636758552164174</v>
      </c>
      <c r="F192" s="80">
        <v>0.976051607876258</v>
      </c>
      <c r="G192" s="80">
        <v>0.9532234391733919</v>
      </c>
      <c r="H192" s="80">
        <v>12.356888312773233</v>
      </c>
      <c r="I192" s="80">
        <v>9.957383952091014</v>
      </c>
      <c r="J192" s="80">
        <v>12.822660488882109</v>
      </c>
      <c r="K192" s="80">
        <v>9.491611775982138</v>
      </c>
      <c r="M192" s="11">
        <v>5266</v>
      </c>
      <c r="N192" s="14">
        <v>52</v>
      </c>
      <c r="O192" s="14">
        <v>66</v>
      </c>
      <c r="P192" s="80">
        <v>0.96945</v>
      </c>
      <c r="Q192" s="80">
        <v>0.94072</v>
      </c>
      <c r="R192" s="80">
        <v>0.95697</v>
      </c>
      <c r="S192" s="80">
        <v>0.91749</v>
      </c>
      <c r="T192" s="80">
        <v>12.569348154909962</v>
      </c>
      <c r="U192" s="80">
        <v>9.600544945336708</v>
      </c>
      <c r="V192" s="80">
        <v>13.36145910123041</v>
      </c>
      <c r="W192" s="80">
        <v>8.808433999016257</v>
      </c>
      <c r="X192" s="63"/>
      <c r="Y192" s="63"/>
    </row>
    <row r="193" spans="1:25" ht="12.75">
      <c r="A193" s="11">
        <v>5069</v>
      </c>
      <c r="B193" s="14">
        <v>50</v>
      </c>
      <c r="C193" s="14">
        <v>69</v>
      </c>
      <c r="D193" s="80">
        <v>0.9828000691312988</v>
      </c>
      <c r="E193" s="80">
        <v>0.9661818088481448</v>
      </c>
      <c r="F193" s="80">
        <v>0.9772842562633896</v>
      </c>
      <c r="G193" s="80">
        <v>0.9555776003728743</v>
      </c>
      <c r="H193" s="80">
        <v>12.356888312773233</v>
      </c>
      <c r="I193" s="80">
        <v>9.736404867527444</v>
      </c>
      <c r="J193" s="80">
        <v>12.789402780730029</v>
      </c>
      <c r="K193" s="80">
        <v>9.303890399570648</v>
      </c>
      <c r="M193" s="11">
        <v>5267</v>
      </c>
      <c r="N193" s="14">
        <v>52</v>
      </c>
      <c r="O193" s="14">
        <v>67</v>
      </c>
      <c r="P193" s="80">
        <v>0.97146</v>
      </c>
      <c r="Q193" s="80">
        <v>0.9445</v>
      </c>
      <c r="R193" s="80">
        <v>0.95885</v>
      </c>
      <c r="S193" s="80">
        <v>0.92096</v>
      </c>
      <c r="T193" s="80">
        <v>12.569348154909962</v>
      </c>
      <c r="U193" s="80">
        <v>9.34521708601059</v>
      </c>
      <c r="V193" s="80">
        <v>13.307975962844276</v>
      </c>
      <c r="W193" s="80">
        <v>8.606589278076276</v>
      </c>
      <c r="X193" s="63"/>
      <c r="Y193" s="63"/>
    </row>
    <row r="194" spans="1:25" ht="12.75">
      <c r="A194" s="11">
        <v>5070</v>
      </c>
      <c r="B194" s="14">
        <v>50</v>
      </c>
      <c r="C194" s="14">
        <v>70</v>
      </c>
      <c r="D194" s="80">
        <v>0.984051081955402</v>
      </c>
      <c r="E194" s="80">
        <v>0.9686029135059029</v>
      </c>
      <c r="F194" s="80">
        <v>0.978480083636078</v>
      </c>
      <c r="G194" s="80">
        <v>0.9578668687331682</v>
      </c>
      <c r="H194" s="80">
        <v>12.356888312773233</v>
      </c>
      <c r="I194" s="80">
        <v>9.506681920448004</v>
      </c>
      <c r="J194" s="80">
        <v>12.757434590039487</v>
      </c>
      <c r="K194" s="80">
        <v>9.106135643181752</v>
      </c>
      <c r="M194" s="11">
        <v>5268</v>
      </c>
      <c r="N194" s="14">
        <v>52</v>
      </c>
      <c r="O194" s="14">
        <v>68</v>
      </c>
      <c r="P194" s="80">
        <v>0.97338</v>
      </c>
      <c r="Q194" s="80">
        <v>0.94814</v>
      </c>
      <c r="R194" s="80">
        <v>0.96069</v>
      </c>
      <c r="S194" s="80">
        <v>0.92435</v>
      </c>
      <c r="T194" s="80">
        <v>12.569348154909962</v>
      </c>
      <c r="U194" s="80">
        <v>9.088833284400538</v>
      </c>
      <c r="V194" s="80">
        <v>13.256886291600797</v>
      </c>
      <c r="W194" s="80">
        <v>8.401295147709703</v>
      </c>
      <c r="X194" s="63"/>
      <c r="Y194" s="63"/>
    </row>
    <row r="195" spans="1:25" ht="12.75">
      <c r="A195" s="11">
        <v>5071</v>
      </c>
      <c r="B195" s="14">
        <v>50</v>
      </c>
      <c r="C195" s="14">
        <v>71</v>
      </c>
      <c r="D195" s="80">
        <v>0.9852534584016798</v>
      </c>
      <c r="E195" s="80">
        <v>0.9709355174403544</v>
      </c>
      <c r="F195" s="80">
        <v>0.9796375304150614</v>
      </c>
      <c r="G195" s="80">
        <v>0.9600877723516786</v>
      </c>
      <c r="H195" s="80">
        <v>12.356888312773233</v>
      </c>
      <c r="I195" s="80">
        <v>9.267772420208832</v>
      </c>
      <c r="J195" s="80">
        <v>12.726785755401442</v>
      </c>
      <c r="K195" s="80">
        <v>8.897874977580623</v>
      </c>
      <c r="M195" s="11">
        <v>5269</v>
      </c>
      <c r="N195" s="14">
        <v>52</v>
      </c>
      <c r="O195" s="14">
        <v>69</v>
      </c>
      <c r="P195" s="80">
        <v>0.97522</v>
      </c>
      <c r="Q195" s="80">
        <v>0.95163</v>
      </c>
      <c r="R195" s="80">
        <v>0.96248</v>
      </c>
      <c r="S195" s="80">
        <v>0.92767</v>
      </c>
      <c r="T195" s="80">
        <v>12.569348154909962</v>
      </c>
      <c r="U195" s="80">
        <v>8.83251293878797</v>
      </c>
      <c r="V195" s="80">
        <v>13.208235074202504</v>
      </c>
      <c r="W195" s="80">
        <v>8.193626019495428</v>
      </c>
      <c r="X195" s="63"/>
      <c r="Y195" s="63"/>
    </row>
    <row r="196" spans="1:25" ht="12.75">
      <c r="A196" s="11">
        <v>5072</v>
      </c>
      <c r="B196" s="14">
        <v>50</v>
      </c>
      <c r="C196" s="14">
        <v>72</v>
      </c>
      <c r="D196" s="80">
        <v>0.9864042346962932</v>
      </c>
      <c r="E196" s="80">
        <v>0.9731732003011615</v>
      </c>
      <c r="F196" s="80">
        <v>0.980755185592886</v>
      </c>
      <c r="G196" s="80">
        <v>0.9622371109765059</v>
      </c>
      <c r="H196" s="80">
        <v>12.356888312773233</v>
      </c>
      <c r="I196" s="80">
        <v>9.0203343406864</v>
      </c>
      <c r="J196" s="80">
        <v>12.697522197435386</v>
      </c>
      <c r="K196" s="80">
        <v>8.679700456024246</v>
      </c>
      <c r="M196" s="11">
        <v>5270</v>
      </c>
      <c r="N196" s="14">
        <v>52</v>
      </c>
      <c r="O196" s="14">
        <v>70</v>
      </c>
      <c r="P196" s="80">
        <v>0.97697</v>
      </c>
      <c r="Q196" s="80">
        <v>0.95498</v>
      </c>
      <c r="R196" s="80">
        <v>0.96421</v>
      </c>
      <c r="S196" s="80">
        <v>0.9309</v>
      </c>
      <c r="T196" s="80">
        <v>12.569348154909962</v>
      </c>
      <c r="U196" s="80">
        <v>8.575986307576505</v>
      </c>
      <c r="V196" s="80">
        <v>13.161949056531006</v>
      </c>
      <c r="W196" s="80">
        <v>7.983385405955461</v>
      </c>
      <c r="X196" s="63"/>
      <c r="Y196" s="63"/>
    </row>
    <row r="197" spans="1:25" ht="12.75">
      <c r="A197" s="11">
        <v>5073</v>
      </c>
      <c r="B197" s="14">
        <v>50</v>
      </c>
      <c r="C197" s="14">
        <v>73</v>
      </c>
      <c r="D197" s="80">
        <v>0.987499672778567</v>
      </c>
      <c r="E197" s="80">
        <v>0.9753080036276777</v>
      </c>
      <c r="F197" s="80">
        <v>0.9818320227828492</v>
      </c>
      <c r="G197" s="80">
        <v>0.9643124167648498</v>
      </c>
      <c r="H197" s="80">
        <v>12.356888312773233</v>
      </c>
      <c r="I197" s="80">
        <v>8.766099567326068</v>
      </c>
      <c r="J197" s="80">
        <v>12.669729220729797</v>
      </c>
      <c r="K197" s="80">
        <v>8.453258659369505</v>
      </c>
      <c r="M197" s="11">
        <v>5340</v>
      </c>
      <c r="N197" s="14">
        <v>53</v>
      </c>
      <c r="O197" s="14">
        <v>40</v>
      </c>
      <c r="P197" s="80">
        <v>0.89702</v>
      </c>
      <c r="Q197" s="80">
        <v>0.81327</v>
      </c>
      <c r="R197" s="80">
        <v>0.89267</v>
      </c>
      <c r="S197" s="80">
        <v>0.80614</v>
      </c>
      <c r="T197" s="80">
        <v>12.370496473688869</v>
      </c>
      <c r="U197" s="80">
        <v>14.651451235201971</v>
      </c>
      <c r="V197" s="80">
        <v>15.21079846289271</v>
      </c>
      <c r="W197" s="80">
        <v>11.811149245998132</v>
      </c>
      <c r="X197" s="63"/>
      <c r="Y197" s="63"/>
    </row>
    <row r="198" spans="1:25" ht="12.75">
      <c r="A198" s="11">
        <v>5074</v>
      </c>
      <c r="B198" s="14">
        <v>50</v>
      </c>
      <c r="C198" s="14">
        <v>74</v>
      </c>
      <c r="D198" s="80">
        <v>0.9885378322588324</v>
      </c>
      <c r="E198" s="80">
        <v>0.9773354494342799</v>
      </c>
      <c r="F198" s="80">
        <v>0.982867463400777</v>
      </c>
      <c r="G198" s="80">
        <v>0.9663120862173862</v>
      </c>
      <c r="H198" s="80">
        <v>12.356888312773233</v>
      </c>
      <c r="I198" s="80">
        <v>8.506256302654792</v>
      </c>
      <c r="J198" s="80">
        <v>12.643446341709884</v>
      </c>
      <c r="K198" s="80">
        <v>8.219698273718143</v>
      </c>
      <c r="M198" s="11">
        <v>5341</v>
      </c>
      <c r="N198" s="14">
        <v>53</v>
      </c>
      <c r="O198" s="14">
        <v>41</v>
      </c>
      <c r="P198" s="80">
        <v>0.89952</v>
      </c>
      <c r="Q198" s="80">
        <v>0.81739</v>
      </c>
      <c r="R198" s="80">
        <v>0.89486</v>
      </c>
      <c r="S198" s="80">
        <v>0.80973</v>
      </c>
      <c r="T198" s="80">
        <v>12.370496473688869</v>
      </c>
      <c r="U198" s="80">
        <v>14.524888242377765</v>
      </c>
      <c r="V198" s="80">
        <v>15.134192296815204</v>
      </c>
      <c r="W198" s="80">
        <v>11.76119241925143</v>
      </c>
      <c r="X198" s="63"/>
      <c r="Y198" s="63"/>
    </row>
    <row r="199" spans="1:25" ht="12.75">
      <c r="A199" s="11">
        <v>5075</v>
      </c>
      <c r="B199" s="14">
        <v>50</v>
      </c>
      <c r="C199" s="14">
        <v>75</v>
      </c>
      <c r="D199" s="80">
        <v>0.9895186392905038</v>
      </c>
      <c r="E199" s="80">
        <v>0.9792547174072423</v>
      </c>
      <c r="F199" s="80">
        <v>0.9838611827722586</v>
      </c>
      <c r="G199" s="80">
        <v>0.9682350148343478</v>
      </c>
      <c r="H199" s="80">
        <v>12.356888312773233</v>
      </c>
      <c r="I199" s="80">
        <v>8.241080326984909</v>
      </c>
      <c r="J199" s="80">
        <v>12.618666107108858</v>
      </c>
      <c r="K199" s="80">
        <v>7.979302532649285</v>
      </c>
      <c r="M199" s="11">
        <v>5342</v>
      </c>
      <c r="N199" s="14">
        <v>53</v>
      </c>
      <c r="O199" s="14">
        <v>42</v>
      </c>
      <c r="P199" s="80">
        <v>0.90207</v>
      </c>
      <c r="Q199" s="80">
        <v>0.82162</v>
      </c>
      <c r="R199" s="80">
        <v>0.89709</v>
      </c>
      <c r="S199" s="80">
        <v>0.81339</v>
      </c>
      <c r="T199" s="80">
        <v>12.370496473688869</v>
      </c>
      <c r="U199" s="80">
        <v>14.392811567186646</v>
      </c>
      <c r="V199" s="80">
        <v>15.05629896048958</v>
      </c>
      <c r="W199" s="80">
        <v>11.707009080385935</v>
      </c>
      <c r="X199" s="63"/>
      <c r="Y199" s="63"/>
    </row>
    <row r="200" spans="1:25" ht="12.75">
      <c r="A200" s="11">
        <v>5076</v>
      </c>
      <c r="B200" s="14">
        <v>50</v>
      </c>
      <c r="C200" s="14">
        <v>76</v>
      </c>
      <c r="D200" s="80">
        <v>0.9904418608408202</v>
      </c>
      <c r="E200" s="80">
        <v>0.9810647078752495</v>
      </c>
      <c r="F200" s="80">
        <v>0.984813005841152</v>
      </c>
      <c r="G200" s="80">
        <v>0.970080400465667</v>
      </c>
      <c r="H200" s="80">
        <v>12.356888312773233</v>
      </c>
      <c r="I200" s="80">
        <v>7.971273340203032</v>
      </c>
      <c r="J200" s="80">
        <v>12.59538561889081</v>
      </c>
      <c r="K200" s="80">
        <v>7.732776034085452</v>
      </c>
      <c r="M200" s="11">
        <v>5343</v>
      </c>
      <c r="N200" s="14">
        <v>53</v>
      </c>
      <c r="O200" s="14">
        <v>43</v>
      </c>
      <c r="P200" s="80">
        <v>0.90468</v>
      </c>
      <c r="Q200" s="80">
        <v>0.82595</v>
      </c>
      <c r="R200" s="80">
        <v>0.89937</v>
      </c>
      <c r="S200" s="80">
        <v>0.81714</v>
      </c>
      <c r="T200" s="80">
        <v>12.370496473688869</v>
      </c>
      <c r="U200" s="80">
        <v>14.255146405663213</v>
      </c>
      <c r="V200" s="80">
        <v>14.97725594283761</v>
      </c>
      <c r="W200" s="80">
        <v>11.648386936514472</v>
      </c>
      <c r="X200" s="63"/>
      <c r="Y200" s="63"/>
    </row>
    <row r="201" spans="1:25" ht="12.75">
      <c r="A201" s="11">
        <v>5077</v>
      </c>
      <c r="B201" s="14">
        <v>50</v>
      </c>
      <c r="C201" s="14">
        <v>77</v>
      </c>
      <c r="D201" s="80">
        <v>0.9913073437916079</v>
      </c>
      <c r="E201" s="80">
        <v>0.9827645098105718</v>
      </c>
      <c r="F201" s="80">
        <v>0.9857229828743382</v>
      </c>
      <c r="G201" s="80">
        <v>0.971847893850299</v>
      </c>
      <c r="H201" s="80">
        <v>12.356888312773233</v>
      </c>
      <c r="I201" s="80">
        <v>7.697902479305659</v>
      </c>
      <c r="J201" s="80">
        <v>12.57360048050069</v>
      </c>
      <c r="K201" s="80">
        <v>7.4811903115781995</v>
      </c>
      <c r="M201" s="11">
        <v>5344</v>
      </c>
      <c r="N201" s="14">
        <v>53</v>
      </c>
      <c r="O201" s="14">
        <v>44</v>
      </c>
      <c r="P201" s="80">
        <v>0.90734</v>
      </c>
      <c r="Q201" s="80">
        <v>0.83039</v>
      </c>
      <c r="R201" s="80">
        <v>0.90167</v>
      </c>
      <c r="S201" s="80">
        <v>0.82095</v>
      </c>
      <c r="T201" s="80">
        <v>12.370496473688869</v>
      </c>
      <c r="U201" s="80">
        <v>14.111860029959388</v>
      </c>
      <c r="V201" s="80">
        <v>14.897215621575194</v>
      </c>
      <c r="W201" s="80">
        <v>11.58514088207306</v>
      </c>
      <c r="X201" s="63"/>
      <c r="Y201" s="63"/>
    </row>
    <row r="202" spans="1:25" ht="12.75">
      <c r="A202" s="11">
        <v>5078</v>
      </c>
      <c r="B202" s="14">
        <v>50</v>
      </c>
      <c r="C202" s="14">
        <v>78</v>
      </c>
      <c r="D202" s="80">
        <v>0.9921151518389325</v>
      </c>
      <c r="E202" s="80">
        <v>0.9843536726300999</v>
      </c>
      <c r="F202" s="80">
        <v>0.9865914582277787</v>
      </c>
      <c r="G202" s="80">
        <v>0.9735377368168364</v>
      </c>
      <c r="H202" s="80">
        <v>12.356888312773233</v>
      </c>
      <c r="I202" s="80">
        <v>7.422383396961946</v>
      </c>
      <c r="J202" s="80">
        <v>12.553301375669982</v>
      </c>
      <c r="K202" s="80">
        <v>7.225970334065195</v>
      </c>
      <c r="M202" s="11">
        <v>5345</v>
      </c>
      <c r="N202" s="14">
        <v>53</v>
      </c>
      <c r="O202" s="14">
        <v>45</v>
      </c>
      <c r="P202" s="80">
        <v>0.91004</v>
      </c>
      <c r="Q202" s="80">
        <v>0.83492</v>
      </c>
      <c r="R202" s="80">
        <v>0.90401</v>
      </c>
      <c r="S202" s="80">
        <v>0.82483</v>
      </c>
      <c r="T202" s="80">
        <v>12.370496473688869</v>
      </c>
      <c r="U202" s="80">
        <v>13.962932386937966</v>
      </c>
      <c r="V202" s="80">
        <v>14.8163384993772</v>
      </c>
      <c r="W202" s="80">
        <v>11.517090361249636</v>
      </c>
      <c r="X202" s="63"/>
      <c r="Y202" s="63"/>
    </row>
    <row r="203" spans="1:25" ht="12.75">
      <c r="A203" s="11">
        <v>5079</v>
      </c>
      <c r="B203" s="14">
        <v>50</v>
      </c>
      <c r="C203" s="14">
        <v>79</v>
      </c>
      <c r="D203" s="80">
        <v>0.9928667808828835</v>
      </c>
      <c r="E203" s="80">
        <v>0.98583460665709</v>
      </c>
      <c r="F203" s="80">
        <v>0.9874190153101737</v>
      </c>
      <c r="G203" s="80">
        <v>0.975150659789093</v>
      </c>
      <c r="H203" s="80">
        <v>12.356888312773233</v>
      </c>
      <c r="I203" s="80">
        <v>7.145273192322084</v>
      </c>
      <c r="J203" s="80">
        <v>12.534443637229117</v>
      </c>
      <c r="K203" s="80">
        <v>6.967717867866199</v>
      </c>
      <c r="M203" s="11">
        <v>5346</v>
      </c>
      <c r="N203" s="14">
        <v>53</v>
      </c>
      <c r="O203" s="14">
        <v>46</v>
      </c>
      <c r="P203" s="80">
        <v>0.91277</v>
      </c>
      <c r="Q203" s="80">
        <v>0.83954</v>
      </c>
      <c r="R203" s="80">
        <v>0.90637</v>
      </c>
      <c r="S203" s="80">
        <v>0.82878</v>
      </c>
      <c r="T203" s="80">
        <v>12.370496473688869</v>
      </c>
      <c r="U203" s="80">
        <v>13.808412018555867</v>
      </c>
      <c r="V203" s="80">
        <v>14.7348014755307</v>
      </c>
      <c r="W203" s="80">
        <v>11.444107016714037</v>
      </c>
      <c r="X203" s="63"/>
      <c r="Y203" s="63"/>
    </row>
    <row r="204" spans="1:25" ht="12.75">
      <c r="A204" s="11">
        <v>5080</v>
      </c>
      <c r="B204" s="14">
        <v>50</v>
      </c>
      <c r="C204" s="14">
        <v>80</v>
      </c>
      <c r="D204" s="80">
        <v>0.9935644670773566</v>
      </c>
      <c r="E204" s="80">
        <v>0.9872112366987832</v>
      </c>
      <c r="F204" s="80">
        <v>0.988206272176073</v>
      </c>
      <c r="G204" s="80">
        <v>0.9766874857995183</v>
      </c>
      <c r="H204" s="80">
        <v>12.356888312773233</v>
      </c>
      <c r="I204" s="80">
        <v>6.866548106596771</v>
      </c>
      <c r="J204" s="80">
        <v>12.51696481301656</v>
      </c>
      <c r="K204" s="80">
        <v>6.706471606353443</v>
      </c>
      <c r="M204" s="11">
        <v>5347</v>
      </c>
      <c r="N204" s="14">
        <v>53</v>
      </c>
      <c r="O204" s="14">
        <v>47</v>
      </c>
      <c r="P204" s="80">
        <v>0.91555</v>
      </c>
      <c r="Q204" s="80">
        <v>0.84424</v>
      </c>
      <c r="R204" s="80">
        <v>0.90876</v>
      </c>
      <c r="S204" s="80">
        <v>0.83278</v>
      </c>
      <c r="T204" s="80">
        <v>12.370496473688869</v>
      </c>
      <c r="U204" s="80">
        <v>13.648076076793563</v>
      </c>
      <c r="V204" s="80">
        <v>14.652739933705707</v>
      </c>
      <c r="W204" s="80">
        <v>11.365832616776725</v>
      </c>
      <c r="X204" s="63"/>
      <c r="Y204" s="63"/>
    </row>
    <row r="205" spans="1:25" ht="12.75">
      <c r="A205" s="11">
        <v>5081</v>
      </c>
      <c r="B205" s="14">
        <v>50</v>
      </c>
      <c r="C205" s="14">
        <v>81</v>
      </c>
      <c r="D205" s="80">
        <v>0.9942098907603962</v>
      </c>
      <c r="E205" s="80">
        <v>0.9884864462913779</v>
      </c>
      <c r="F205" s="80">
        <v>0.9889538338682707</v>
      </c>
      <c r="G205" s="80">
        <v>0.9781490371028417</v>
      </c>
      <c r="H205" s="80">
        <v>12.356888312773233</v>
      </c>
      <c r="I205" s="80">
        <v>6.586841515746216</v>
      </c>
      <c r="J205" s="80">
        <v>12.500817142343264</v>
      </c>
      <c r="K205" s="80">
        <v>6.442912686176184</v>
      </c>
      <c r="M205" s="11">
        <v>5348</v>
      </c>
      <c r="N205" s="14">
        <v>53</v>
      </c>
      <c r="O205" s="14">
        <v>48</v>
      </c>
      <c r="P205" s="80">
        <v>0.91835</v>
      </c>
      <c r="Q205" s="80">
        <v>0.84902</v>
      </c>
      <c r="R205" s="80">
        <v>0.91117</v>
      </c>
      <c r="S205" s="80">
        <v>0.83683</v>
      </c>
      <c r="T205" s="80">
        <v>12.370496473688869</v>
      </c>
      <c r="U205" s="80">
        <v>13.481997168412134</v>
      </c>
      <c r="V205" s="80">
        <v>14.570345174414555</v>
      </c>
      <c r="W205" s="80">
        <v>11.282148467686447</v>
      </c>
      <c r="X205" s="63"/>
      <c r="Y205" s="63"/>
    </row>
    <row r="206" spans="1:25" ht="12.75">
      <c r="A206" s="11">
        <v>5082</v>
      </c>
      <c r="B206" s="14">
        <v>50</v>
      </c>
      <c r="C206" s="14">
        <v>82</v>
      </c>
      <c r="D206" s="80">
        <v>0.9948044760633032</v>
      </c>
      <c r="E206" s="80">
        <v>0.9896626600606458</v>
      </c>
      <c r="F206" s="80">
        <v>0.9896624185964585</v>
      </c>
      <c r="G206" s="80">
        <v>0.9795363815148188</v>
      </c>
      <c r="H206" s="80">
        <v>12.356888312773233</v>
      </c>
      <c r="I206" s="80">
        <v>6.307369945701943</v>
      </c>
      <c r="J206" s="80">
        <v>12.485959924986975</v>
      </c>
      <c r="K206" s="80">
        <v>6.1782983334882005</v>
      </c>
      <c r="M206" s="11">
        <v>5349</v>
      </c>
      <c r="N206" s="14">
        <v>53</v>
      </c>
      <c r="O206" s="14">
        <v>49</v>
      </c>
      <c r="P206" s="80">
        <v>0.92117</v>
      </c>
      <c r="Q206" s="80">
        <v>0.85386</v>
      </c>
      <c r="R206" s="80">
        <v>0.91359</v>
      </c>
      <c r="S206" s="80">
        <v>0.84093</v>
      </c>
      <c r="T206" s="80">
        <v>12.370496473688869</v>
      </c>
      <c r="U206" s="80">
        <v>13.310311019081112</v>
      </c>
      <c r="V206" s="80">
        <v>14.487818227862878</v>
      </c>
      <c r="W206" s="80">
        <v>11.192989264907101</v>
      </c>
      <c r="X206" s="63"/>
      <c r="Y206" s="63"/>
    </row>
    <row r="207" spans="1:25" ht="12.75">
      <c r="A207" s="11">
        <v>5083</v>
      </c>
      <c r="B207" s="14">
        <v>50</v>
      </c>
      <c r="C207" s="14">
        <v>83</v>
      </c>
      <c r="D207" s="80">
        <v>0.9953496054784264</v>
      </c>
      <c r="E207" s="80">
        <v>0.9907422631227123</v>
      </c>
      <c r="F207" s="80">
        <v>0.9903329839157178</v>
      </c>
      <c r="G207" s="80">
        <v>0.9808510807419005</v>
      </c>
      <c r="H207" s="80">
        <v>12.356888312773233</v>
      </c>
      <c r="I207" s="80">
        <v>6.029884548794651</v>
      </c>
      <c r="J207" s="80">
        <v>12.472354085133764</v>
      </c>
      <c r="K207" s="80">
        <v>5.91441877643412</v>
      </c>
      <c r="M207" s="11">
        <v>5350</v>
      </c>
      <c r="N207" s="14">
        <v>53</v>
      </c>
      <c r="O207" s="14">
        <v>50</v>
      </c>
      <c r="P207" s="80">
        <v>0.924</v>
      </c>
      <c r="Q207" s="80">
        <v>0.85874</v>
      </c>
      <c r="R207" s="80">
        <v>0.91602</v>
      </c>
      <c r="S207" s="80">
        <v>0.84506</v>
      </c>
      <c r="T207" s="80">
        <v>12.370496473688869</v>
      </c>
      <c r="U207" s="80">
        <v>13.133242467071671</v>
      </c>
      <c r="V207" s="80">
        <v>14.405370762762802</v>
      </c>
      <c r="W207" s="80">
        <v>11.09836817799774</v>
      </c>
      <c r="X207" s="63"/>
      <c r="Y207" s="63"/>
    </row>
    <row r="208" spans="1:25" ht="12.75">
      <c r="A208" s="11">
        <v>5084</v>
      </c>
      <c r="B208" s="14">
        <v>50</v>
      </c>
      <c r="C208" s="14">
        <v>84</v>
      </c>
      <c r="D208" s="80">
        <v>0.9958479353390399</v>
      </c>
      <c r="E208" s="80">
        <v>0.9917302074286276</v>
      </c>
      <c r="F208" s="80">
        <v>0.9909666674101316</v>
      </c>
      <c r="G208" s="80">
        <v>0.9820950759541656</v>
      </c>
      <c r="H208" s="80">
        <v>12.356888312773233</v>
      </c>
      <c r="I208" s="80">
        <v>5.754899091682715</v>
      </c>
      <c r="J208" s="80">
        <v>12.459929343901251</v>
      </c>
      <c r="K208" s="80">
        <v>5.651858060554694</v>
      </c>
      <c r="M208" s="11">
        <v>5351</v>
      </c>
      <c r="N208" s="14">
        <v>53</v>
      </c>
      <c r="O208" s="14">
        <v>51</v>
      </c>
      <c r="P208" s="80">
        <v>0.92685</v>
      </c>
      <c r="Q208" s="80">
        <v>0.86367</v>
      </c>
      <c r="R208" s="80">
        <v>0.91846</v>
      </c>
      <c r="S208" s="80">
        <v>0.84922</v>
      </c>
      <c r="T208" s="80">
        <v>12.370496473688869</v>
      </c>
      <c r="U208" s="80">
        <v>12.950888759496237</v>
      </c>
      <c r="V208" s="80">
        <v>14.323189685205314</v>
      </c>
      <c r="W208" s="80">
        <v>10.99819554797979</v>
      </c>
      <c r="X208" s="63"/>
      <c r="Y208" s="63"/>
    </row>
    <row r="209" spans="1:25" ht="12.75">
      <c r="A209" s="11">
        <v>5085</v>
      </c>
      <c r="B209" s="14">
        <v>50</v>
      </c>
      <c r="C209" s="14">
        <v>85</v>
      </c>
      <c r="D209" s="80">
        <v>0.9963026486100243</v>
      </c>
      <c r="E209" s="80">
        <v>0.9926325373554071</v>
      </c>
      <c r="F209" s="80">
        <v>0.9915644670089889</v>
      </c>
      <c r="G209" s="80">
        <v>0.9832700599789629</v>
      </c>
      <c r="H209" s="80">
        <v>12.356888312773233</v>
      </c>
      <c r="I209" s="80">
        <v>5.482064905648727</v>
      </c>
      <c r="J209" s="80">
        <v>12.448602929836168</v>
      </c>
      <c r="K209" s="80">
        <v>5.3903502885857915</v>
      </c>
      <c r="M209" s="11">
        <v>5352</v>
      </c>
      <c r="N209" s="14">
        <v>53</v>
      </c>
      <c r="O209" s="14">
        <v>52</v>
      </c>
      <c r="P209" s="80">
        <v>0.9297</v>
      </c>
      <c r="Q209" s="80">
        <v>0.86863</v>
      </c>
      <c r="R209" s="80">
        <v>0.92091</v>
      </c>
      <c r="S209" s="80">
        <v>0.85341</v>
      </c>
      <c r="T209" s="80">
        <v>12.370496473688869</v>
      </c>
      <c r="U209" s="80">
        <v>12.76291009025659</v>
      </c>
      <c r="V209" s="80">
        <v>14.241396529300461</v>
      </c>
      <c r="W209" s="80">
        <v>10.892010034644995</v>
      </c>
      <c r="X209" s="63"/>
      <c r="Y209" s="63"/>
    </row>
    <row r="210" spans="1:25" ht="12.75">
      <c r="A210" s="11">
        <v>5086</v>
      </c>
      <c r="B210" s="14">
        <v>50</v>
      </c>
      <c r="C210" s="14">
        <v>86</v>
      </c>
      <c r="D210" s="80">
        <v>0.996716079954647</v>
      </c>
      <c r="E210" s="80">
        <v>0.9934536576114427</v>
      </c>
      <c r="F210" s="80">
        <v>0.9921271408489941</v>
      </c>
      <c r="G210" s="80">
        <v>0.9843772771941933</v>
      </c>
      <c r="H210" s="80">
        <v>12.356888312773233</v>
      </c>
      <c r="I210" s="80">
        <v>5.2119890821580235</v>
      </c>
      <c r="J210" s="80">
        <v>12.438313773470679</v>
      </c>
      <c r="K210" s="80">
        <v>5.130563621460578</v>
      </c>
      <c r="M210" s="11">
        <v>5353</v>
      </c>
      <c r="N210" s="14">
        <v>53</v>
      </c>
      <c r="O210" s="14">
        <v>53</v>
      </c>
      <c r="P210" s="80">
        <v>0.93254</v>
      </c>
      <c r="Q210" s="80">
        <v>0.87361</v>
      </c>
      <c r="R210" s="80">
        <v>0.92335</v>
      </c>
      <c r="S210" s="80">
        <v>0.85762</v>
      </c>
      <c r="T210" s="80">
        <v>12.370496473688869</v>
      </c>
      <c r="U210" s="80">
        <v>12.569348154909962</v>
      </c>
      <c r="V210" s="80">
        <v>14.160173008194583</v>
      </c>
      <c r="W210" s="80">
        <v>10.779671620404248</v>
      </c>
      <c r="X210" s="63"/>
      <c r="Y210" s="63"/>
    </row>
    <row r="211" spans="1:25" ht="12.75">
      <c r="A211" s="11">
        <v>5087</v>
      </c>
      <c r="B211" s="14">
        <v>50</v>
      </c>
      <c r="C211" s="14">
        <v>87</v>
      </c>
      <c r="D211" s="80">
        <v>0.9970900861621158</v>
      </c>
      <c r="E211" s="80">
        <v>0.9941970584214286</v>
      </c>
      <c r="F211" s="80">
        <v>0.9926553996402911</v>
      </c>
      <c r="G211" s="80">
        <v>0.9854178989849427</v>
      </c>
      <c r="H211" s="80">
        <v>12.356888312773233</v>
      </c>
      <c r="I211" s="80">
        <v>4.946121077754667</v>
      </c>
      <c r="J211" s="80">
        <v>12.429013149961756</v>
      </c>
      <c r="K211" s="80">
        <v>4.873996240566145</v>
      </c>
      <c r="M211" s="11">
        <v>5354</v>
      </c>
      <c r="N211" s="14">
        <v>53</v>
      </c>
      <c r="O211" s="14">
        <v>54</v>
      </c>
      <c r="P211" s="80">
        <v>0.93538</v>
      </c>
      <c r="Q211" s="80">
        <v>0.8786</v>
      </c>
      <c r="R211" s="80">
        <v>0.92579</v>
      </c>
      <c r="S211" s="80">
        <v>0.86183</v>
      </c>
      <c r="T211" s="80">
        <v>12.370496473688869</v>
      </c>
      <c r="U211" s="80">
        <v>12.370496473688869</v>
      </c>
      <c r="V211" s="80">
        <v>14.079730244893163</v>
      </c>
      <c r="W211" s="80">
        <v>10.661262702484574</v>
      </c>
      <c r="X211" s="63"/>
      <c r="Y211" s="63"/>
    </row>
    <row r="212" spans="1:25" ht="12.75">
      <c r="A212" s="11">
        <v>5088</v>
      </c>
      <c r="B212" s="14">
        <v>50</v>
      </c>
      <c r="C212" s="14">
        <v>88</v>
      </c>
      <c r="D212" s="80">
        <v>0.9974262884820055</v>
      </c>
      <c r="E212" s="80">
        <v>0.9948657909741514</v>
      </c>
      <c r="F212" s="80">
        <v>0.9931501305370327</v>
      </c>
      <c r="G212" s="80">
        <v>0.9863934640690357</v>
      </c>
      <c r="H212" s="80">
        <v>12.356888312773233</v>
      </c>
      <c r="I212" s="80">
        <v>4.686737143178807</v>
      </c>
      <c r="J212" s="80">
        <v>12.420658570110879</v>
      </c>
      <c r="K212" s="80">
        <v>4.62296688584116</v>
      </c>
      <c r="M212" s="11">
        <v>5355</v>
      </c>
      <c r="N212" s="14">
        <v>53</v>
      </c>
      <c r="O212" s="14">
        <v>55</v>
      </c>
      <c r="P212" s="80">
        <v>0.9382</v>
      </c>
      <c r="Q212" s="80">
        <v>0.88359</v>
      </c>
      <c r="R212" s="80">
        <v>0.92822</v>
      </c>
      <c r="S212" s="80">
        <v>0.86605</v>
      </c>
      <c r="T212" s="80">
        <v>12.370496473688869</v>
      </c>
      <c r="U212" s="80">
        <v>12.16674593030391</v>
      </c>
      <c r="V212" s="80">
        <v>14.000279742254953</v>
      </c>
      <c r="W212" s="80">
        <v>10.536962661737824</v>
      </c>
      <c r="X212" s="63"/>
      <c r="Y212" s="63"/>
    </row>
    <row r="213" spans="1:25" ht="12.75">
      <c r="A213" s="11">
        <v>5089</v>
      </c>
      <c r="B213" s="14">
        <v>50</v>
      </c>
      <c r="C213" s="14">
        <v>89</v>
      </c>
      <c r="D213" s="80">
        <v>0.9977266725654867</v>
      </c>
      <c r="E213" s="80">
        <v>0.9954636577595093</v>
      </c>
      <c r="F213" s="80">
        <v>0.9936125912043005</v>
      </c>
      <c r="G213" s="80">
        <v>0.987306262499164</v>
      </c>
      <c r="H213" s="80">
        <v>12.356888312773233</v>
      </c>
      <c r="I213" s="80">
        <v>4.436086549987851</v>
      </c>
      <c r="J213" s="80">
        <v>12.413198830969769</v>
      </c>
      <c r="K213" s="80">
        <v>4.379776031791316</v>
      </c>
      <c r="M213" s="11">
        <v>5356</v>
      </c>
      <c r="N213" s="14">
        <v>53</v>
      </c>
      <c r="O213" s="14">
        <v>56</v>
      </c>
      <c r="P213" s="80">
        <v>0.94099</v>
      </c>
      <c r="Q213" s="80">
        <v>0.88856</v>
      </c>
      <c r="R213" s="80">
        <v>0.93063</v>
      </c>
      <c r="S213" s="80">
        <v>0.87026</v>
      </c>
      <c r="T213" s="80">
        <v>12.370496473688869</v>
      </c>
      <c r="U213" s="80">
        <v>11.957906382297145</v>
      </c>
      <c r="V213" s="80">
        <v>13.921944718402862</v>
      </c>
      <c r="W213" s="80">
        <v>10.40645813758315</v>
      </c>
      <c r="X213" s="63"/>
      <c r="Y213" s="63"/>
    </row>
    <row r="214" spans="1:25" ht="12.75">
      <c r="A214" s="11">
        <v>5090</v>
      </c>
      <c r="B214" s="14">
        <v>50</v>
      </c>
      <c r="C214" s="14">
        <v>90</v>
      </c>
      <c r="D214" s="80">
        <v>0.9979939322630345</v>
      </c>
      <c r="E214" s="80">
        <v>0.9959958970650803</v>
      </c>
      <c r="F214" s="80">
        <v>0.9940443845866276</v>
      </c>
      <c r="G214" s="80">
        <v>0.9881592879007391</v>
      </c>
      <c r="H214" s="80">
        <v>12.356888312773233</v>
      </c>
      <c r="I214" s="80">
        <v>4.195454194507296</v>
      </c>
      <c r="J214" s="80">
        <v>12.406565478016029</v>
      </c>
      <c r="K214" s="80">
        <v>4.145777029264499</v>
      </c>
      <c r="M214" s="11">
        <v>5357</v>
      </c>
      <c r="N214" s="14">
        <v>53</v>
      </c>
      <c r="O214" s="14">
        <v>57</v>
      </c>
      <c r="P214" s="80">
        <v>0.94376</v>
      </c>
      <c r="Q214" s="80">
        <v>0.89351</v>
      </c>
      <c r="R214" s="80">
        <v>0.93303</v>
      </c>
      <c r="S214" s="80">
        <v>0.87446</v>
      </c>
      <c r="T214" s="80">
        <v>12.370496473688869</v>
      </c>
      <c r="U214" s="80">
        <v>11.743890776415473</v>
      </c>
      <c r="V214" s="80">
        <v>13.844860531380661</v>
      </c>
      <c r="W214" s="80">
        <v>10.269526718723682</v>
      </c>
      <c r="X214" s="63"/>
      <c r="Y214" s="63"/>
    </row>
    <row r="215" spans="1:25" ht="12.75">
      <c r="A215" s="11">
        <v>5140</v>
      </c>
      <c r="B215" s="14">
        <v>51</v>
      </c>
      <c r="C215" s="14">
        <v>40</v>
      </c>
      <c r="D215" s="80">
        <v>0.9313261637308295</v>
      </c>
      <c r="E215" s="80">
        <v>0.8714783988866173</v>
      </c>
      <c r="F215" s="80">
        <v>0.9300724897153915</v>
      </c>
      <c r="G215" s="80">
        <v>0.8692855177337998</v>
      </c>
      <c r="H215" s="80">
        <v>12.216642590909316</v>
      </c>
      <c r="I215" s="80">
        <v>13.783123951665887</v>
      </c>
      <c r="J215" s="80">
        <v>14.018296502262185</v>
      </c>
      <c r="K215" s="80">
        <v>11.981470040313017</v>
      </c>
      <c r="M215" s="11">
        <v>5358</v>
      </c>
      <c r="N215" s="14">
        <v>53</v>
      </c>
      <c r="O215" s="14">
        <v>58</v>
      </c>
      <c r="P215" s="80">
        <v>0.94649</v>
      </c>
      <c r="Q215" s="80">
        <v>0.89842</v>
      </c>
      <c r="R215" s="80">
        <v>0.9354</v>
      </c>
      <c r="S215" s="80">
        <v>0.87864</v>
      </c>
      <c r="T215" s="80">
        <v>12.370496473688869</v>
      </c>
      <c r="U215" s="80">
        <v>11.524263015822326</v>
      </c>
      <c r="V215" s="80">
        <v>13.769117760335124</v>
      </c>
      <c r="W215" s="80">
        <v>10.12564172917607</v>
      </c>
      <c r="X215" s="63"/>
      <c r="Y215" s="63"/>
    </row>
    <row r="216" spans="1:25" ht="12.75">
      <c r="A216" s="11">
        <v>5141</v>
      </c>
      <c r="B216" s="14">
        <v>51</v>
      </c>
      <c r="C216" s="14">
        <v>41</v>
      </c>
      <c r="D216" s="80">
        <v>0.9327487081847623</v>
      </c>
      <c r="E216" s="80">
        <v>0.8739729015754903</v>
      </c>
      <c r="F216" s="80">
        <v>0.9313962354001021</v>
      </c>
      <c r="G216" s="80">
        <v>0.8716011175094742</v>
      </c>
      <c r="H216" s="80">
        <v>12.216642590909316</v>
      </c>
      <c r="I216" s="80">
        <v>13.720078455574168</v>
      </c>
      <c r="J216" s="80">
        <v>13.978285332287378</v>
      </c>
      <c r="K216" s="80">
        <v>11.958435714196106</v>
      </c>
      <c r="M216" s="11">
        <v>5359</v>
      </c>
      <c r="N216" s="14">
        <v>53</v>
      </c>
      <c r="O216" s="14">
        <v>59</v>
      </c>
      <c r="P216" s="80">
        <v>0.94919</v>
      </c>
      <c r="Q216" s="80">
        <v>0.90329</v>
      </c>
      <c r="R216" s="80">
        <v>0.93775</v>
      </c>
      <c r="S216" s="80">
        <v>0.88279</v>
      </c>
      <c r="T216" s="80">
        <v>12.370496473688869</v>
      </c>
      <c r="U216" s="80">
        <v>11.299325679523628</v>
      </c>
      <c r="V216" s="80">
        <v>13.694894796474863</v>
      </c>
      <c r="W216" s="80">
        <v>9.974927356737634</v>
      </c>
      <c r="X216" s="63"/>
      <c r="Y216" s="63"/>
    </row>
    <row r="217" spans="1:25" ht="12.75">
      <c r="A217" s="11">
        <v>5142</v>
      </c>
      <c r="B217" s="14">
        <v>51</v>
      </c>
      <c r="C217" s="14">
        <v>42</v>
      </c>
      <c r="D217" s="80">
        <v>0.9342199307372592</v>
      </c>
      <c r="E217" s="80">
        <v>0.8765597684866193</v>
      </c>
      <c r="F217" s="80">
        <v>0.9327615730553707</v>
      </c>
      <c r="G217" s="80">
        <v>0.8739954910785499</v>
      </c>
      <c r="H217" s="80">
        <v>12.216642590909316</v>
      </c>
      <c r="I217" s="80">
        <v>13.653405095911355</v>
      </c>
      <c r="J217" s="80">
        <v>13.937033195125249</v>
      </c>
      <c r="K217" s="80">
        <v>11.93301449169542</v>
      </c>
      <c r="M217" s="11">
        <v>5360</v>
      </c>
      <c r="N217" s="14">
        <v>53</v>
      </c>
      <c r="O217" s="14">
        <v>60</v>
      </c>
      <c r="P217" s="80">
        <v>0.95184</v>
      </c>
      <c r="Q217" s="80">
        <v>0.9081</v>
      </c>
      <c r="R217" s="80">
        <v>0.94007</v>
      </c>
      <c r="S217" s="80">
        <v>0.88691</v>
      </c>
      <c r="T217" s="80">
        <v>12.370496473688869</v>
      </c>
      <c r="U217" s="80">
        <v>11.069446632849349</v>
      </c>
      <c r="V217" s="80">
        <v>13.622361025198908</v>
      </c>
      <c r="W217" s="80">
        <v>9.817582081339308</v>
      </c>
      <c r="X217" s="63"/>
      <c r="Y217" s="63"/>
    </row>
    <row r="218" spans="1:25" ht="12.75">
      <c r="A218" s="11">
        <v>5143</v>
      </c>
      <c r="B218" s="14">
        <v>51</v>
      </c>
      <c r="C218" s="14">
        <v>43</v>
      </c>
      <c r="D218" s="80">
        <v>0.9357391489122144</v>
      </c>
      <c r="E218" s="80">
        <v>0.8792385325357873</v>
      </c>
      <c r="F218" s="80">
        <v>0.9341670954711584</v>
      </c>
      <c r="G218" s="80">
        <v>0.8764667439912762</v>
      </c>
      <c r="H218" s="80">
        <v>12.216642590909316</v>
      </c>
      <c r="I218" s="80">
        <v>13.582810729810578</v>
      </c>
      <c r="J218" s="80">
        <v>13.894571426113046</v>
      </c>
      <c r="K218" s="80">
        <v>11.904881894606849</v>
      </c>
      <c r="M218" s="11">
        <v>5361</v>
      </c>
      <c r="N218" s="14">
        <v>53</v>
      </c>
      <c r="O218" s="14">
        <v>61</v>
      </c>
      <c r="P218" s="80">
        <v>0.95443</v>
      </c>
      <c r="Q218" s="80">
        <v>0.91284</v>
      </c>
      <c r="R218" s="80">
        <v>0.94235</v>
      </c>
      <c r="S218" s="80">
        <v>0.89099</v>
      </c>
      <c r="T218" s="80">
        <v>12.370496473688869</v>
      </c>
      <c r="U218" s="80">
        <v>10.835087279550956</v>
      </c>
      <c r="V218" s="80">
        <v>13.551677610264596</v>
      </c>
      <c r="W218" s="80">
        <v>9.653906142975229</v>
      </c>
      <c r="X218" s="63"/>
      <c r="Y218" s="63"/>
    </row>
    <row r="219" spans="1:25" ht="12.75">
      <c r="A219" s="11">
        <v>5144</v>
      </c>
      <c r="B219" s="14">
        <v>51</v>
      </c>
      <c r="C219" s="14">
        <v>44</v>
      </c>
      <c r="D219" s="80">
        <v>0.9373055129003661</v>
      </c>
      <c r="E219" s="80">
        <v>0.8820084458066341</v>
      </c>
      <c r="F219" s="80">
        <v>0.9356110552821764</v>
      </c>
      <c r="G219" s="80">
        <v>0.8790123759977729</v>
      </c>
      <c r="H219" s="80">
        <v>12.216642590909316</v>
      </c>
      <c r="I219" s="80">
        <v>13.507939235273321</v>
      </c>
      <c r="J219" s="80">
        <v>13.850936064151494</v>
      </c>
      <c r="K219" s="80">
        <v>11.873645762031142</v>
      </c>
      <c r="M219" s="11">
        <v>5362</v>
      </c>
      <c r="N219" s="14">
        <v>53</v>
      </c>
      <c r="O219" s="14">
        <v>62</v>
      </c>
      <c r="P219" s="80">
        <v>0.95697</v>
      </c>
      <c r="Q219" s="80">
        <v>0.9175</v>
      </c>
      <c r="R219" s="80">
        <v>0.9446</v>
      </c>
      <c r="S219" s="80">
        <v>0.89502</v>
      </c>
      <c r="T219" s="80">
        <v>12.370496473688869</v>
      </c>
      <c r="U219" s="80">
        <v>10.59586651273023</v>
      </c>
      <c r="V219" s="80">
        <v>13.482900526155987</v>
      </c>
      <c r="W219" s="80">
        <v>9.483462460263112</v>
      </c>
      <c r="X219" s="63"/>
      <c r="Y219" s="63"/>
    </row>
    <row r="220" spans="1:25" ht="12.75">
      <c r="A220" s="11">
        <v>5145</v>
      </c>
      <c r="B220" s="14">
        <v>51</v>
      </c>
      <c r="C220" s="14">
        <v>45</v>
      </c>
      <c r="D220" s="80">
        <v>0.9389178463902675</v>
      </c>
      <c r="E220" s="80">
        <v>0.8848681916192421</v>
      </c>
      <c r="F220" s="80">
        <v>0.9370913409761099</v>
      </c>
      <c r="G220" s="80">
        <v>0.881629228457577</v>
      </c>
      <c r="H220" s="80">
        <v>12.216642590909316</v>
      </c>
      <c r="I220" s="80">
        <v>13.428395766034505</v>
      </c>
      <c r="J220" s="80">
        <v>13.806172158311828</v>
      </c>
      <c r="K220" s="80">
        <v>11.838866198631994</v>
      </c>
      <c r="M220" s="11">
        <v>5363</v>
      </c>
      <c r="N220" s="14">
        <v>53</v>
      </c>
      <c r="O220" s="14">
        <v>63</v>
      </c>
      <c r="P220" s="80">
        <v>0.95945</v>
      </c>
      <c r="Q220" s="80">
        <v>0.92206</v>
      </c>
      <c r="R220" s="80">
        <v>0.94681</v>
      </c>
      <c r="S220" s="80">
        <v>0.89899</v>
      </c>
      <c r="T220" s="80">
        <v>12.370496473688869</v>
      </c>
      <c r="U220" s="80">
        <v>10.352217524746166</v>
      </c>
      <c r="V220" s="80">
        <v>13.416165991567638</v>
      </c>
      <c r="W220" s="80">
        <v>9.306548006867395</v>
      </c>
      <c r="X220" s="63"/>
      <c r="Y220" s="63"/>
    </row>
    <row r="221" spans="1:25" ht="12.75">
      <c r="A221" s="11">
        <v>5146</v>
      </c>
      <c r="B221" s="14">
        <v>51</v>
      </c>
      <c r="C221" s="14">
        <v>46</v>
      </c>
      <c r="D221" s="80">
        <v>0.9405740057205615</v>
      </c>
      <c r="E221" s="80">
        <v>0.8878147325375817</v>
      </c>
      <c r="F221" s="80">
        <v>0.9386054912471626</v>
      </c>
      <c r="G221" s="80">
        <v>0.8843134984276917</v>
      </c>
      <c r="H221" s="80">
        <v>12.216642590909316</v>
      </c>
      <c r="I221" s="80">
        <v>13.343896372494022</v>
      </c>
      <c r="J221" s="80">
        <v>13.760351279586565</v>
      </c>
      <c r="K221" s="80">
        <v>11.800187683816773</v>
      </c>
      <c r="M221" s="11">
        <v>5364</v>
      </c>
      <c r="N221" s="14">
        <v>53</v>
      </c>
      <c r="O221" s="14">
        <v>64</v>
      </c>
      <c r="P221" s="80">
        <v>0.96186</v>
      </c>
      <c r="Q221" s="80">
        <v>0.92652</v>
      </c>
      <c r="R221" s="80">
        <v>0.94898</v>
      </c>
      <c r="S221" s="80">
        <v>0.90291</v>
      </c>
      <c r="T221" s="80">
        <v>12.370496473688869</v>
      </c>
      <c r="U221" s="80">
        <v>10.104672229504997</v>
      </c>
      <c r="V221" s="80">
        <v>13.35159975407813</v>
      </c>
      <c r="W221" s="80">
        <v>9.123568949115736</v>
      </c>
      <c r="X221" s="63"/>
      <c r="Y221" s="63"/>
    </row>
    <row r="222" spans="1:25" ht="12.75">
      <c r="A222" s="11">
        <v>5147</v>
      </c>
      <c r="B222" s="14">
        <v>51</v>
      </c>
      <c r="C222" s="14">
        <v>47</v>
      </c>
      <c r="D222" s="80">
        <v>0.9422711620331335</v>
      </c>
      <c r="E222" s="80">
        <v>0.8908437855192786</v>
      </c>
      <c r="F222" s="80">
        <v>0.9401507390745927</v>
      </c>
      <c r="G222" s="80">
        <v>0.8870608054712424</v>
      </c>
      <c r="H222" s="80">
        <v>12.216642590909316</v>
      </c>
      <c r="I222" s="80">
        <v>13.254217516930261</v>
      </c>
      <c r="J222" s="80">
        <v>13.713563241380369</v>
      </c>
      <c r="K222" s="80">
        <v>11.757296866459209</v>
      </c>
      <c r="M222" s="11">
        <v>5365</v>
      </c>
      <c r="N222" s="14">
        <v>53</v>
      </c>
      <c r="O222" s="14">
        <v>65</v>
      </c>
      <c r="P222" s="80">
        <v>0.96419</v>
      </c>
      <c r="Q222" s="80">
        <v>0.93086</v>
      </c>
      <c r="R222" s="80">
        <v>0.9511</v>
      </c>
      <c r="S222" s="80">
        <v>0.90676</v>
      </c>
      <c r="T222" s="80">
        <v>12.370496473688869</v>
      </c>
      <c r="U222" s="80">
        <v>9.853863023301658</v>
      </c>
      <c r="V222" s="80">
        <v>13.289314931558133</v>
      </c>
      <c r="W222" s="80">
        <v>8.935044565432394</v>
      </c>
      <c r="X222" s="63"/>
      <c r="Y222" s="63"/>
    </row>
    <row r="223" spans="1:25" ht="12.75">
      <c r="A223" s="11">
        <v>5148</v>
      </c>
      <c r="B223" s="14">
        <v>51</v>
      </c>
      <c r="C223" s="14">
        <v>48</v>
      </c>
      <c r="D223" s="80">
        <v>0.9440056896252218</v>
      </c>
      <c r="E223" s="80">
        <v>0.8939495983880335</v>
      </c>
      <c r="F223" s="80">
        <v>0.9417240567343498</v>
      </c>
      <c r="G223" s="80">
        <v>0.8898662609946114</v>
      </c>
      <c r="H223" s="80">
        <v>12.216642590909316</v>
      </c>
      <c r="I223" s="80">
        <v>13.159238816679528</v>
      </c>
      <c r="J223" s="80">
        <v>13.665918764255077</v>
      </c>
      <c r="K223" s="80">
        <v>11.709962643333766</v>
      </c>
      <c r="M223" s="11">
        <v>5366</v>
      </c>
      <c r="N223" s="14">
        <v>53</v>
      </c>
      <c r="O223" s="14">
        <v>66</v>
      </c>
      <c r="P223" s="80">
        <v>0.96645</v>
      </c>
      <c r="Q223" s="80">
        <v>0.93508</v>
      </c>
      <c r="R223" s="80">
        <v>0.95317</v>
      </c>
      <c r="S223" s="80">
        <v>0.91053</v>
      </c>
      <c r="T223" s="80">
        <v>12.370496473688869</v>
      </c>
      <c r="U223" s="80">
        <v>9.600544945336708</v>
      </c>
      <c r="V223" s="80">
        <v>13.229411852142626</v>
      </c>
      <c r="W223" s="80">
        <v>8.74162956688295</v>
      </c>
      <c r="X223" s="63"/>
      <c r="Y223" s="63"/>
    </row>
    <row r="224" spans="1:25" ht="12.75">
      <c r="A224" s="11">
        <v>5149</v>
      </c>
      <c r="B224" s="14">
        <v>51</v>
      </c>
      <c r="C224" s="14">
        <v>49</v>
      </c>
      <c r="D224" s="80">
        <v>0.9457739144964341</v>
      </c>
      <c r="E224" s="80">
        <v>0.8971262687730005</v>
      </c>
      <c r="F224" s="80">
        <v>0.9433221860868226</v>
      </c>
      <c r="G224" s="80">
        <v>0.8927245123027931</v>
      </c>
      <c r="H224" s="80">
        <v>12.216642590909316</v>
      </c>
      <c r="I224" s="80">
        <v>13.058770494396668</v>
      </c>
      <c r="J224" s="80">
        <v>13.617528564421614</v>
      </c>
      <c r="K224" s="80">
        <v>11.657884520884371</v>
      </c>
      <c r="M224" s="11">
        <v>5367</v>
      </c>
      <c r="N224" s="14">
        <v>53</v>
      </c>
      <c r="O224" s="14">
        <v>67</v>
      </c>
      <c r="P224" s="80">
        <v>0.96862</v>
      </c>
      <c r="Q224" s="80">
        <v>0.93915</v>
      </c>
      <c r="R224" s="80">
        <v>0.9552</v>
      </c>
      <c r="S224" s="80">
        <v>0.91424</v>
      </c>
      <c r="T224" s="80">
        <v>12.370496473688869</v>
      </c>
      <c r="U224" s="80">
        <v>9.34521708601059</v>
      </c>
      <c r="V224" s="80">
        <v>13.171944743234961</v>
      </c>
      <c r="W224" s="80">
        <v>8.543768816464498</v>
      </c>
      <c r="X224" s="63"/>
      <c r="Y224" s="63"/>
    </row>
    <row r="225" spans="1:25" ht="12.75">
      <c r="A225" s="11">
        <v>5150</v>
      </c>
      <c r="B225" s="14">
        <v>51</v>
      </c>
      <c r="C225" s="14">
        <v>50</v>
      </c>
      <c r="D225" s="80">
        <v>0.9475721508574412</v>
      </c>
      <c r="E225" s="80">
        <v>0.9003678035165933</v>
      </c>
      <c r="F225" s="80">
        <v>0.9449416366696821</v>
      </c>
      <c r="G225" s="80">
        <v>0.8956297296075172</v>
      </c>
      <c r="H225" s="80">
        <v>12.216642590909316</v>
      </c>
      <c r="I225" s="80">
        <v>12.952536001165964</v>
      </c>
      <c r="J225" s="80">
        <v>13.568502275619377</v>
      </c>
      <c r="K225" s="80">
        <v>11.600676316455903</v>
      </c>
      <c r="M225" s="11">
        <v>5368</v>
      </c>
      <c r="N225" s="14">
        <v>53</v>
      </c>
      <c r="O225" s="14">
        <v>68</v>
      </c>
      <c r="P225" s="80">
        <v>0.97071</v>
      </c>
      <c r="Q225" s="80">
        <v>0.94309</v>
      </c>
      <c r="R225" s="80">
        <v>0.95718</v>
      </c>
      <c r="S225" s="80">
        <v>0.91787</v>
      </c>
      <c r="T225" s="80">
        <v>12.370496473688869</v>
      </c>
      <c r="U225" s="80">
        <v>9.088833284400538</v>
      </c>
      <c r="V225" s="80">
        <v>13.116985521016801</v>
      </c>
      <c r="W225" s="80">
        <v>8.342344237072606</v>
      </c>
      <c r="X225" s="63"/>
      <c r="Y225" s="63"/>
    </row>
    <row r="226" spans="1:25" ht="12.75">
      <c r="A226" s="11">
        <v>5151</v>
      </c>
      <c r="B226" s="14">
        <v>51</v>
      </c>
      <c r="C226" s="14">
        <v>51</v>
      </c>
      <c r="D226" s="80">
        <v>0.9493962497652251</v>
      </c>
      <c r="E226" s="80">
        <v>0.9036672956745092</v>
      </c>
      <c r="F226" s="80">
        <v>0.9465787048714889</v>
      </c>
      <c r="G226" s="80">
        <v>0.8985756308979989</v>
      </c>
      <c r="H226" s="80">
        <v>12.216642590909316</v>
      </c>
      <c r="I226" s="80">
        <v>12.840287284823646</v>
      </c>
      <c r="J226" s="80">
        <v>13.518960627861002</v>
      </c>
      <c r="K226" s="80">
        <v>11.53796924787196</v>
      </c>
      <c r="M226" s="11">
        <v>5369</v>
      </c>
      <c r="N226" s="14">
        <v>53</v>
      </c>
      <c r="O226" s="14">
        <v>69</v>
      </c>
      <c r="P226" s="80">
        <v>0.97271</v>
      </c>
      <c r="Q226" s="80">
        <v>0.94687</v>
      </c>
      <c r="R226" s="80">
        <v>0.9591</v>
      </c>
      <c r="S226" s="80">
        <v>0.92142</v>
      </c>
      <c r="T226" s="80">
        <v>12.370496473688869</v>
      </c>
      <c r="U226" s="80">
        <v>8.83251293878797</v>
      </c>
      <c r="V226" s="80">
        <v>13.064591081195347</v>
      </c>
      <c r="W226" s="80">
        <v>8.13841833128149</v>
      </c>
      <c r="X226" s="63"/>
      <c r="Y226" s="63"/>
    </row>
    <row r="227" spans="1:25" ht="12.75">
      <c r="A227" s="11">
        <v>5152</v>
      </c>
      <c r="B227" s="14">
        <v>51</v>
      </c>
      <c r="C227" s="14">
        <v>52</v>
      </c>
      <c r="D227" s="80">
        <v>0.9512414730947817</v>
      </c>
      <c r="E227" s="80">
        <v>0.9070166761236539</v>
      </c>
      <c r="F227" s="80">
        <v>0.9482295281974294</v>
      </c>
      <c r="G227" s="80">
        <v>0.9015555709339435</v>
      </c>
      <c r="H227" s="80">
        <v>12.216642590909316</v>
      </c>
      <c r="I227" s="80">
        <v>12.721857266955888</v>
      </c>
      <c r="J227" s="80">
        <v>13.46903856621465</v>
      </c>
      <c r="K227" s="80">
        <v>11.469461291650553</v>
      </c>
      <c r="M227" s="11">
        <v>5370</v>
      </c>
      <c r="N227" s="14">
        <v>53</v>
      </c>
      <c r="O227" s="14">
        <v>70</v>
      </c>
      <c r="P227" s="80">
        <v>0.97462</v>
      </c>
      <c r="Q227" s="80">
        <v>0.9505</v>
      </c>
      <c r="R227" s="80">
        <v>0.96097</v>
      </c>
      <c r="S227" s="80">
        <v>0.92488</v>
      </c>
      <c r="T227" s="80">
        <v>12.370496473688869</v>
      </c>
      <c r="U227" s="80">
        <v>8.575986307576505</v>
      </c>
      <c r="V227" s="80">
        <v>13.014689716977626</v>
      </c>
      <c r="W227" s="80">
        <v>7.931793064287747</v>
      </c>
      <c r="X227" s="63"/>
      <c r="Y227" s="63"/>
    </row>
    <row r="228" spans="1:25" ht="12.75">
      <c r="A228" s="11">
        <v>5153</v>
      </c>
      <c r="B228" s="14">
        <v>51</v>
      </c>
      <c r="C228" s="14">
        <v>53</v>
      </c>
      <c r="D228" s="80">
        <v>0.9531027718436801</v>
      </c>
      <c r="E228" s="80">
        <v>0.9104071978082406</v>
      </c>
      <c r="F228" s="80">
        <v>0.9498901425758516</v>
      </c>
      <c r="G228" s="80">
        <v>0.904562637766177</v>
      </c>
      <c r="H228" s="80">
        <v>12.216642590909316</v>
      </c>
      <c r="I228" s="80">
        <v>12.597108745540904</v>
      </c>
      <c r="J228" s="80">
        <v>13.418877421356363</v>
      </c>
      <c r="K228" s="80">
        <v>11.394873915093857</v>
      </c>
      <c r="M228" s="11">
        <v>5440</v>
      </c>
      <c r="N228" s="14">
        <v>54</v>
      </c>
      <c r="O228" s="14">
        <v>40</v>
      </c>
      <c r="P228" s="80">
        <v>0.88983</v>
      </c>
      <c r="Q228" s="80">
        <v>0.80153</v>
      </c>
      <c r="R228" s="80">
        <v>0.88541</v>
      </c>
      <c r="S228" s="80">
        <v>0.79438</v>
      </c>
      <c r="T228" s="80">
        <v>12.16674593030391</v>
      </c>
      <c r="U228" s="80">
        <v>14.651451235201971</v>
      </c>
      <c r="V228" s="80">
        <v>15.17939119948629</v>
      </c>
      <c r="W228" s="80">
        <v>11.63880596601959</v>
      </c>
      <c r="X228" s="63"/>
      <c r="Y228" s="63"/>
    </row>
    <row r="229" spans="1:25" ht="12.75">
      <c r="A229" s="11">
        <v>5154</v>
      </c>
      <c r="B229" s="14">
        <v>51</v>
      </c>
      <c r="C229" s="14">
        <v>54</v>
      </c>
      <c r="D229" s="80">
        <v>0.9549758475064839</v>
      </c>
      <c r="E229" s="80">
        <v>0.9138313648190453</v>
      </c>
      <c r="F229" s="80">
        <v>0.9515564865773303</v>
      </c>
      <c r="G229" s="80">
        <v>0.9075896549456924</v>
      </c>
      <c r="H229" s="80">
        <v>12.216642590909316</v>
      </c>
      <c r="I229" s="80">
        <v>12.465635700008683</v>
      </c>
      <c r="J229" s="80">
        <v>13.368596287268414</v>
      </c>
      <c r="K229" s="80">
        <v>11.313682003649586</v>
      </c>
      <c r="M229" s="11">
        <v>5441</v>
      </c>
      <c r="N229" s="14">
        <v>54</v>
      </c>
      <c r="O229" s="14">
        <v>41</v>
      </c>
      <c r="P229" s="80">
        <v>0.89241</v>
      </c>
      <c r="Q229" s="80">
        <v>0.80573</v>
      </c>
      <c r="R229" s="80">
        <v>0.88767</v>
      </c>
      <c r="S229" s="80">
        <v>0.79803</v>
      </c>
      <c r="T229" s="80">
        <v>12.16674593030391</v>
      </c>
      <c r="U229" s="80">
        <v>14.524888242377765</v>
      </c>
      <c r="V229" s="80">
        <v>15.100294529493953</v>
      </c>
      <c r="W229" s="80">
        <v>11.591339643187721</v>
      </c>
      <c r="X229" s="63"/>
      <c r="Y229" s="63"/>
    </row>
    <row r="230" spans="1:25" ht="12.75">
      <c r="A230" s="11">
        <v>5155</v>
      </c>
      <c r="B230" s="14">
        <v>51</v>
      </c>
      <c r="C230" s="14">
        <v>55</v>
      </c>
      <c r="D230" s="80">
        <v>0.956856363015831</v>
      </c>
      <c r="E230" s="80">
        <v>0.9172815028790603</v>
      </c>
      <c r="F230" s="80">
        <v>0.953224380068293</v>
      </c>
      <c r="G230" s="80">
        <v>0.9106291376278733</v>
      </c>
      <c r="H230" s="80">
        <v>12.216642590909316</v>
      </c>
      <c r="I230" s="80">
        <v>12.326958079647275</v>
      </c>
      <c r="J230" s="80">
        <v>13.31831346491245</v>
      </c>
      <c r="K230" s="80">
        <v>11.225287205644143</v>
      </c>
      <c r="M230" s="11">
        <v>5442</v>
      </c>
      <c r="N230" s="14">
        <v>54</v>
      </c>
      <c r="O230" s="14">
        <v>42</v>
      </c>
      <c r="P230" s="80">
        <v>0.89506</v>
      </c>
      <c r="Q230" s="80">
        <v>0.81005</v>
      </c>
      <c r="R230" s="80">
        <v>0.88999</v>
      </c>
      <c r="S230" s="80">
        <v>0.80178</v>
      </c>
      <c r="T230" s="80">
        <v>12.16674593030391</v>
      </c>
      <c r="U230" s="80">
        <v>14.392811567186646</v>
      </c>
      <c r="V230" s="80">
        <v>15.019758138968212</v>
      </c>
      <c r="W230" s="80">
        <v>11.539799358522343</v>
      </c>
      <c r="X230" s="63"/>
      <c r="Y230" s="63"/>
    </row>
    <row r="231" spans="1:25" ht="12.75">
      <c r="A231" s="11">
        <v>5156</v>
      </c>
      <c r="B231" s="14">
        <v>51</v>
      </c>
      <c r="C231" s="14">
        <v>56</v>
      </c>
      <c r="D231" s="80">
        <v>0.9587386815134038</v>
      </c>
      <c r="E231" s="80">
        <v>0.9207474286500993</v>
      </c>
      <c r="F231" s="80">
        <v>0.9548895982870598</v>
      </c>
      <c r="G231" s="80">
        <v>0.9136734231350027</v>
      </c>
      <c r="H231" s="80">
        <v>12.216642590909316</v>
      </c>
      <c r="I231" s="80">
        <v>12.18092293242958</v>
      </c>
      <c r="J231" s="80">
        <v>13.26817997072231</v>
      </c>
      <c r="K231" s="80">
        <v>11.129385552616588</v>
      </c>
      <c r="M231" s="11">
        <v>5443</v>
      </c>
      <c r="N231" s="14">
        <v>54</v>
      </c>
      <c r="O231" s="14">
        <v>43</v>
      </c>
      <c r="P231" s="80">
        <v>0.89776</v>
      </c>
      <c r="Q231" s="80">
        <v>0.81449</v>
      </c>
      <c r="R231" s="80">
        <v>0.89233</v>
      </c>
      <c r="S231" s="80">
        <v>0.8056</v>
      </c>
      <c r="T231" s="80">
        <v>12.16674593030391</v>
      </c>
      <c r="U231" s="80">
        <v>14.255146405663213</v>
      </c>
      <c r="V231" s="80">
        <v>14.937918589314195</v>
      </c>
      <c r="W231" s="80">
        <v>11.483973746652927</v>
      </c>
      <c r="X231" s="63"/>
      <c r="Y231" s="63"/>
    </row>
    <row r="232" spans="1:25" ht="12.75">
      <c r="A232" s="11">
        <v>5157</v>
      </c>
      <c r="B232" s="14">
        <v>51</v>
      </c>
      <c r="C232" s="14">
        <v>57</v>
      </c>
      <c r="D232" s="80">
        <v>0.9606162675934272</v>
      </c>
      <c r="E232" s="80">
        <v>0.9242171468331332</v>
      </c>
      <c r="F232" s="80">
        <v>0.9565480090055472</v>
      </c>
      <c r="G232" s="80">
        <v>0.9167149205340224</v>
      </c>
      <c r="H232" s="80">
        <v>12.216642590909316</v>
      </c>
      <c r="I232" s="80">
        <v>12.027672503994053</v>
      </c>
      <c r="J232" s="80">
        <v>13.218368251195217</v>
      </c>
      <c r="K232" s="80">
        <v>11.025946843708153</v>
      </c>
      <c r="M232" s="11">
        <v>5444</v>
      </c>
      <c r="N232" s="14">
        <v>54</v>
      </c>
      <c r="O232" s="14">
        <v>44</v>
      </c>
      <c r="P232" s="80">
        <v>0.90052</v>
      </c>
      <c r="Q232" s="80">
        <v>0.81904</v>
      </c>
      <c r="R232" s="80">
        <v>0.89473</v>
      </c>
      <c r="S232" s="80">
        <v>0.80951</v>
      </c>
      <c r="T232" s="80">
        <v>12.16674593030391</v>
      </c>
      <c r="U232" s="80">
        <v>14.111860029959388</v>
      </c>
      <c r="V232" s="80">
        <v>14.854928429457418</v>
      </c>
      <c r="W232" s="80">
        <v>11.42367753080588</v>
      </c>
      <c r="X232" s="63"/>
      <c r="Y232" s="63"/>
    </row>
    <row r="233" spans="1:25" ht="12.75">
      <c r="A233" s="11">
        <v>5158</v>
      </c>
      <c r="B233" s="14">
        <v>51</v>
      </c>
      <c r="C233" s="14">
        <v>58</v>
      </c>
      <c r="D233" s="80">
        <v>0.9624818793474526</v>
      </c>
      <c r="E233" s="80">
        <v>0.9276771751981092</v>
      </c>
      <c r="F233" s="80">
        <v>0.9581956981868163</v>
      </c>
      <c r="G233" s="80">
        <v>0.9197463444133865</v>
      </c>
      <c r="H233" s="80">
        <v>12.216642590909316</v>
      </c>
      <c r="I233" s="80">
        <v>11.867672523703659</v>
      </c>
      <c r="J233" s="80">
        <v>13.169066694241348</v>
      </c>
      <c r="K233" s="80">
        <v>10.91524842037163</v>
      </c>
      <c r="M233" s="11">
        <v>5445</v>
      </c>
      <c r="N233" s="14">
        <v>54</v>
      </c>
      <c r="O233" s="14">
        <v>45</v>
      </c>
      <c r="P233" s="80">
        <v>0.90332</v>
      </c>
      <c r="Q233" s="80">
        <v>0.82369</v>
      </c>
      <c r="R233" s="80">
        <v>0.89715</v>
      </c>
      <c r="S233" s="80">
        <v>0.81349</v>
      </c>
      <c r="T233" s="80">
        <v>12.16674593030391</v>
      </c>
      <c r="U233" s="80">
        <v>13.962932386937966</v>
      </c>
      <c r="V233" s="80">
        <v>14.770949232789519</v>
      </c>
      <c r="W233" s="80">
        <v>11.358729084452357</v>
      </c>
      <c r="X233" s="63"/>
      <c r="Y233" s="63"/>
    </row>
    <row r="234" spans="1:25" ht="12.75">
      <c r="A234" s="11">
        <v>5159</v>
      </c>
      <c r="B234" s="14">
        <v>51</v>
      </c>
      <c r="C234" s="14">
        <v>59</v>
      </c>
      <c r="D234" s="80">
        <v>0.9643289166124112</v>
      </c>
      <c r="E234" s="80">
        <v>0.9311150346060979</v>
      </c>
      <c r="F234" s="80">
        <v>0.9598290404725401</v>
      </c>
      <c r="G234" s="80">
        <v>0.9227608516474844</v>
      </c>
      <c r="H234" s="80">
        <v>12.216642590909316</v>
      </c>
      <c r="I234" s="80">
        <v>11.701337267243586</v>
      </c>
      <c r="J234" s="80">
        <v>13.120443916016765</v>
      </c>
      <c r="K234" s="80">
        <v>10.79753594213614</v>
      </c>
      <c r="M234" s="11">
        <v>5446</v>
      </c>
      <c r="N234" s="14">
        <v>54</v>
      </c>
      <c r="O234" s="14">
        <v>46</v>
      </c>
      <c r="P234" s="80">
        <v>0.90618</v>
      </c>
      <c r="Q234" s="80">
        <v>0.82845</v>
      </c>
      <c r="R234" s="80">
        <v>0.89961</v>
      </c>
      <c r="S234" s="80">
        <v>0.81754</v>
      </c>
      <c r="T234" s="80">
        <v>12.16674593030391</v>
      </c>
      <c r="U234" s="80">
        <v>13.808412018555867</v>
      </c>
      <c r="V234" s="80">
        <v>14.686160592394558</v>
      </c>
      <c r="W234" s="80">
        <v>11.288997356465217</v>
      </c>
      <c r="X234" s="63"/>
      <c r="Y234" s="63"/>
    </row>
    <row r="235" spans="1:25" ht="12.75">
      <c r="A235" s="11">
        <v>5160</v>
      </c>
      <c r="B235" s="14">
        <v>51</v>
      </c>
      <c r="C235" s="14">
        <v>60</v>
      </c>
      <c r="D235" s="80">
        <v>0.9661519829820407</v>
      </c>
      <c r="E235" s="80">
        <v>0.9345203232149926</v>
      </c>
      <c r="F235" s="80">
        <v>0.9614446715782364</v>
      </c>
      <c r="G235" s="80">
        <v>0.9257519992115315</v>
      </c>
      <c r="H235" s="80">
        <v>12.216642590909316</v>
      </c>
      <c r="I235" s="80">
        <v>11.52882058486999</v>
      </c>
      <c r="J235" s="80">
        <v>13.072634470784855</v>
      </c>
      <c r="K235" s="80">
        <v>10.672828704994451</v>
      </c>
      <c r="M235" s="11">
        <v>5447</v>
      </c>
      <c r="N235" s="14">
        <v>54</v>
      </c>
      <c r="O235" s="14">
        <v>47</v>
      </c>
      <c r="P235" s="80">
        <v>0.90907</v>
      </c>
      <c r="Q235" s="80">
        <v>0.8333</v>
      </c>
      <c r="R235" s="80">
        <v>0.9021</v>
      </c>
      <c r="S235" s="80">
        <v>0.82166</v>
      </c>
      <c r="T235" s="80">
        <v>12.16674593030391</v>
      </c>
      <c r="U235" s="80">
        <v>13.648076076793563</v>
      </c>
      <c r="V235" s="80">
        <v>14.600698542370717</v>
      </c>
      <c r="W235" s="80">
        <v>11.214123464726756</v>
      </c>
      <c r="X235" s="63"/>
      <c r="Y235" s="63"/>
    </row>
    <row r="236" spans="1:25" ht="12.75">
      <c r="A236" s="11">
        <v>5161</v>
      </c>
      <c r="B236" s="14">
        <v>51</v>
      </c>
      <c r="C236" s="14">
        <v>61</v>
      </c>
      <c r="D236" s="80">
        <v>0.9679458653102344</v>
      </c>
      <c r="E236" s="80">
        <v>0.9378828423938832</v>
      </c>
      <c r="F236" s="80">
        <v>0.9630394683156575</v>
      </c>
      <c r="G236" s="80">
        <v>0.9287137156043782</v>
      </c>
      <c r="H236" s="80">
        <v>12.216642590909316</v>
      </c>
      <c r="I236" s="80">
        <v>11.350340060338736</v>
      </c>
      <c r="J236" s="80">
        <v>13.025766160437644</v>
      </c>
      <c r="K236" s="80">
        <v>10.54121649081041</v>
      </c>
      <c r="M236" s="11">
        <v>5448</v>
      </c>
      <c r="N236" s="14">
        <v>54</v>
      </c>
      <c r="O236" s="14">
        <v>48</v>
      </c>
      <c r="P236" s="80">
        <v>0.912</v>
      </c>
      <c r="Q236" s="80">
        <v>0.83823</v>
      </c>
      <c r="R236" s="80">
        <v>0.90461</v>
      </c>
      <c r="S236" s="80">
        <v>0.82584</v>
      </c>
      <c r="T236" s="80">
        <v>12.16674593030391</v>
      </c>
      <c r="U236" s="80">
        <v>13.481997168412134</v>
      </c>
      <c r="V236" s="80">
        <v>14.514759473714388</v>
      </c>
      <c r="W236" s="80">
        <v>11.133983625001655</v>
      </c>
      <c r="X236" s="63"/>
      <c r="Y236" s="63"/>
    </row>
    <row r="237" spans="1:25" ht="12.75">
      <c r="A237" s="11">
        <v>5162</v>
      </c>
      <c r="B237" s="14">
        <v>51</v>
      </c>
      <c r="C237" s="14">
        <v>62</v>
      </c>
      <c r="D237" s="80">
        <v>0.9697056741374714</v>
      </c>
      <c r="E237" s="80">
        <v>0.9411928706516227</v>
      </c>
      <c r="F237" s="80">
        <v>0.964610578559438</v>
      </c>
      <c r="G237" s="80">
        <v>0.9316403650496565</v>
      </c>
      <c r="H237" s="80">
        <v>12.216642590909316</v>
      </c>
      <c r="I237" s="80">
        <v>11.166150695052348</v>
      </c>
      <c r="J237" s="80">
        <v>12.97995657622362</v>
      </c>
      <c r="K237" s="80">
        <v>10.402836709738045</v>
      </c>
      <c r="M237" s="11">
        <v>5449</v>
      </c>
      <c r="N237" s="14">
        <v>54</v>
      </c>
      <c r="O237" s="14">
        <v>49</v>
      </c>
      <c r="P237" s="80">
        <v>0.91495</v>
      </c>
      <c r="Q237" s="80">
        <v>0.84324</v>
      </c>
      <c r="R237" s="80">
        <v>0.90715</v>
      </c>
      <c r="S237" s="80">
        <v>0.83007</v>
      </c>
      <c r="T237" s="80">
        <v>12.16674593030391</v>
      </c>
      <c r="U237" s="80">
        <v>13.310311019081112</v>
      </c>
      <c r="V237" s="80">
        <v>14.428551137894544</v>
      </c>
      <c r="W237" s="80">
        <v>11.048505811490479</v>
      </c>
      <c r="X237" s="63"/>
      <c r="Y237" s="63"/>
    </row>
    <row r="238" spans="1:25" ht="12.75">
      <c r="A238" s="11">
        <v>5163</v>
      </c>
      <c r="B238" s="14">
        <v>51</v>
      </c>
      <c r="C238" s="14">
        <v>63</v>
      </c>
      <c r="D238" s="80">
        <v>0.971426870071083</v>
      </c>
      <c r="E238" s="80">
        <v>0.9444412281852739</v>
      </c>
      <c r="F238" s="80">
        <v>0.9661554420605997</v>
      </c>
      <c r="G238" s="80">
        <v>0.9345267957750683</v>
      </c>
      <c r="H238" s="80">
        <v>12.216642590909316</v>
      </c>
      <c r="I238" s="80">
        <v>10.976552833162348</v>
      </c>
      <c r="J238" s="80">
        <v>12.935312676240708</v>
      </c>
      <c r="K238" s="80">
        <v>10.257882747830957</v>
      </c>
      <c r="M238" s="11">
        <v>5450</v>
      </c>
      <c r="N238" s="14">
        <v>54</v>
      </c>
      <c r="O238" s="14">
        <v>50</v>
      </c>
      <c r="P238" s="80">
        <v>0.91793</v>
      </c>
      <c r="Q238" s="80">
        <v>0.84831</v>
      </c>
      <c r="R238" s="80">
        <v>0.9097</v>
      </c>
      <c r="S238" s="80">
        <v>0.83435</v>
      </c>
      <c r="T238" s="80">
        <v>12.16674593030391</v>
      </c>
      <c r="U238" s="80">
        <v>13.133242467071671</v>
      </c>
      <c r="V238" s="80">
        <v>14.342293758239723</v>
      </c>
      <c r="W238" s="80">
        <v>10.957694639135855</v>
      </c>
      <c r="X238" s="63"/>
      <c r="Y238" s="63"/>
    </row>
    <row r="239" spans="1:25" ht="12.75">
      <c r="A239" s="11">
        <v>5164</v>
      </c>
      <c r="B239" s="14">
        <v>51</v>
      </c>
      <c r="C239" s="14">
        <v>64</v>
      </c>
      <c r="D239" s="80">
        <v>0.9731049458146299</v>
      </c>
      <c r="E239" s="80">
        <v>0.9476186898418104</v>
      </c>
      <c r="F239" s="80">
        <v>0.9676718259200676</v>
      </c>
      <c r="G239" s="80">
        <v>0.9373684165720942</v>
      </c>
      <c r="H239" s="80">
        <v>12.216642590909316</v>
      </c>
      <c r="I239" s="80">
        <v>10.78204688352501</v>
      </c>
      <c r="J239" s="80">
        <v>12.891939259818406</v>
      </c>
      <c r="K239" s="80">
        <v>10.106750214615923</v>
      </c>
      <c r="M239" s="11">
        <v>5451</v>
      </c>
      <c r="N239" s="14">
        <v>54</v>
      </c>
      <c r="O239" s="14">
        <v>51</v>
      </c>
      <c r="P239" s="80">
        <v>0.92092</v>
      </c>
      <c r="Q239" s="80">
        <v>0.85344</v>
      </c>
      <c r="R239" s="80">
        <v>0.91225</v>
      </c>
      <c r="S239" s="80">
        <v>0.83866</v>
      </c>
      <c r="T239" s="80">
        <v>12.16674593030391</v>
      </c>
      <c r="U239" s="80">
        <v>12.950888759496237</v>
      </c>
      <c r="V239" s="80">
        <v>14.256182280277626</v>
      </c>
      <c r="W239" s="80">
        <v>10.861452409522522</v>
      </c>
      <c r="X239" s="63"/>
      <c r="Y239" s="63"/>
    </row>
    <row r="240" spans="1:25" ht="12.75">
      <c r="A240" s="11">
        <v>5165</v>
      </c>
      <c r="B240" s="14">
        <v>51</v>
      </c>
      <c r="C240" s="14">
        <v>65</v>
      </c>
      <c r="D240" s="80">
        <v>0.9747362693382062</v>
      </c>
      <c r="E240" s="80">
        <v>0.9507175960928201</v>
      </c>
      <c r="F240" s="80">
        <v>0.969157839381555</v>
      </c>
      <c r="G240" s="80">
        <v>0.9401612355475611</v>
      </c>
      <c r="H240" s="80">
        <v>12.216642590909316</v>
      </c>
      <c r="I240" s="80">
        <v>10.583019649789476</v>
      </c>
      <c r="J240" s="80">
        <v>12.849917410928603</v>
      </c>
      <c r="K240" s="80">
        <v>9.949744829770191</v>
      </c>
      <c r="M240" s="11">
        <v>5452</v>
      </c>
      <c r="N240" s="14">
        <v>54</v>
      </c>
      <c r="O240" s="14">
        <v>52</v>
      </c>
      <c r="P240" s="80">
        <v>0.92392</v>
      </c>
      <c r="Q240" s="80">
        <v>0.85861</v>
      </c>
      <c r="R240" s="80">
        <v>0.91482</v>
      </c>
      <c r="S240" s="80">
        <v>0.84301</v>
      </c>
      <c r="T240" s="80">
        <v>12.16674593030391</v>
      </c>
      <c r="U240" s="80">
        <v>12.76291009025659</v>
      </c>
      <c r="V240" s="80">
        <v>14.170342848821514</v>
      </c>
      <c r="W240" s="80">
        <v>10.759313171738986</v>
      </c>
      <c r="X240" s="63"/>
      <c r="Y240" s="63"/>
    </row>
    <row r="241" spans="1:25" ht="12.75">
      <c r="A241" s="11">
        <v>5166</v>
      </c>
      <c r="B241" s="14">
        <v>51</v>
      </c>
      <c r="C241" s="14">
        <v>66</v>
      </c>
      <c r="D241" s="80">
        <v>0.9763184915019583</v>
      </c>
      <c r="E241" s="80">
        <v>0.9537326633674736</v>
      </c>
      <c r="F241" s="80">
        <v>0.9706118651582596</v>
      </c>
      <c r="G241" s="80">
        <v>0.9429017416326474</v>
      </c>
      <c r="H241" s="80">
        <v>12.216642590909316</v>
      </c>
      <c r="I241" s="80">
        <v>10.379509973405066</v>
      </c>
      <c r="J241" s="80">
        <v>12.80929453309731</v>
      </c>
      <c r="K241" s="80">
        <v>9.78685803121707</v>
      </c>
      <c r="M241" s="11">
        <v>5453</v>
      </c>
      <c r="N241" s="14">
        <v>54</v>
      </c>
      <c r="O241" s="14">
        <v>53</v>
      </c>
      <c r="P241" s="80">
        <v>0.92693</v>
      </c>
      <c r="Q241" s="80">
        <v>0.86381</v>
      </c>
      <c r="R241" s="80">
        <v>0.91739</v>
      </c>
      <c r="S241" s="80">
        <v>0.84739</v>
      </c>
      <c r="T241" s="80">
        <v>12.16674593030391</v>
      </c>
      <c r="U241" s="80">
        <v>12.569348154909962</v>
      </c>
      <c r="V241" s="80">
        <v>14.084967152092602</v>
      </c>
      <c r="W241" s="80">
        <v>10.651126933121269</v>
      </c>
      <c r="X241" s="63"/>
      <c r="Y241" s="63"/>
    </row>
    <row r="242" spans="1:25" ht="12.75">
      <c r="A242" s="11">
        <v>5167</v>
      </c>
      <c r="B242" s="14">
        <v>51</v>
      </c>
      <c r="C242" s="14">
        <v>67</v>
      </c>
      <c r="D242" s="80">
        <v>0.9778503059474744</v>
      </c>
      <c r="E242" s="80">
        <v>0.956660567111918</v>
      </c>
      <c r="F242" s="80">
        <v>0.9720324540608114</v>
      </c>
      <c r="G242" s="80">
        <v>0.9455867141921559</v>
      </c>
      <c r="H242" s="80">
        <v>12.216642590909316</v>
      </c>
      <c r="I242" s="80">
        <v>10.171201717661095</v>
      </c>
      <c r="J242" s="80">
        <v>12.770091096981645</v>
      </c>
      <c r="K242" s="80">
        <v>9.617753211588767</v>
      </c>
      <c r="M242" s="11">
        <v>5454</v>
      </c>
      <c r="N242" s="14">
        <v>54</v>
      </c>
      <c r="O242" s="14">
        <v>54</v>
      </c>
      <c r="P242" s="80">
        <v>0.92993</v>
      </c>
      <c r="Q242" s="80">
        <v>0.86904</v>
      </c>
      <c r="R242" s="80">
        <v>0.91996</v>
      </c>
      <c r="S242" s="80">
        <v>0.85178</v>
      </c>
      <c r="T242" s="80">
        <v>12.16674593030391</v>
      </c>
      <c r="U242" s="80">
        <v>12.370496473688869</v>
      </c>
      <c r="V242" s="80">
        <v>14.000279742254955</v>
      </c>
      <c r="W242" s="80">
        <v>10.536962661737823</v>
      </c>
      <c r="X242" s="63"/>
      <c r="Y242" s="63"/>
    </row>
    <row r="243" spans="1:25" ht="12.75">
      <c r="A243" s="11">
        <v>5168</v>
      </c>
      <c r="B243" s="14">
        <v>51</v>
      </c>
      <c r="C243" s="14">
        <v>68</v>
      </c>
      <c r="D243" s="80">
        <v>0.9793312805414915</v>
      </c>
      <c r="E243" s="80">
        <v>0.9594996514631227</v>
      </c>
      <c r="F243" s="80">
        <v>0.9734182167857427</v>
      </c>
      <c r="G243" s="80">
        <v>0.9482130237475502</v>
      </c>
      <c r="H243" s="80">
        <v>12.216642590909316</v>
      </c>
      <c r="I243" s="80">
        <v>9.957383952091014</v>
      </c>
      <c r="J243" s="80">
        <v>12.732305397172778</v>
      </c>
      <c r="K243" s="80">
        <v>9.441721145827552</v>
      </c>
      <c r="M243" s="11">
        <v>5455</v>
      </c>
      <c r="N243" s="14">
        <v>54</v>
      </c>
      <c r="O243" s="14">
        <v>55</v>
      </c>
      <c r="P243" s="80">
        <v>0.93292</v>
      </c>
      <c r="Q243" s="80">
        <v>0.87427</v>
      </c>
      <c r="R243" s="80">
        <v>0.92252</v>
      </c>
      <c r="S243" s="80">
        <v>0.85618</v>
      </c>
      <c r="T243" s="80">
        <v>12.16674593030391</v>
      </c>
      <c r="U243" s="80">
        <v>12.16674593030391</v>
      </c>
      <c r="V243" s="80">
        <v>13.91650702940101</v>
      </c>
      <c r="W243" s="80">
        <v>10.416984831206808</v>
      </c>
      <c r="X243" s="63"/>
      <c r="Y243" s="63"/>
    </row>
    <row r="244" spans="1:25" ht="12.75">
      <c r="A244" s="11">
        <v>5169</v>
      </c>
      <c r="B244" s="14">
        <v>51</v>
      </c>
      <c r="C244" s="14">
        <v>69</v>
      </c>
      <c r="D244" s="80">
        <v>0.9807626110714581</v>
      </c>
      <c r="E244" s="80">
        <v>0.9622514065549491</v>
      </c>
      <c r="F244" s="80">
        <v>0.9747676459192589</v>
      </c>
      <c r="G244" s="80">
        <v>0.9507772965214989</v>
      </c>
      <c r="H244" s="80">
        <v>12.216642590909316</v>
      </c>
      <c r="I244" s="80">
        <v>9.736404867527444</v>
      </c>
      <c r="J244" s="80">
        <v>12.695894760650255</v>
      </c>
      <c r="K244" s="80">
        <v>9.257152697786506</v>
      </c>
      <c r="M244" s="11">
        <v>5456</v>
      </c>
      <c r="N244" s="14">
        <v>54</v>
      </c>
      <c r="O244" s="14">
        <v>56</v>
      </c>
      <c r="P244" s="80">
        <v>0.93588</v>
      </c>
      <c r="Q244" s="80">
        <v>0.8795</v>
      </c>
      <c r="R244" s="80">
        <v>0.92507</v>
      </c>
      <c r="S244" s="80">
        <v>0.86059</v>
      </c>
      <c r="T244" s="80">
        <v>12.16674593030391</v>
      </c>
      <c r="U244" s="80">
        <v>11.957906382297145</v>
      </c>
      <c r="V244" s="80">
        <v>13.83378200530719</v>
      </c>
      <c r="W244" s="80">
        <v>10.290870307293863</v>
      </c>
      <c r="X244" s="63"/>
      <c r="Y244" s="63"/>
    </row>
    <row r="245" spans="1:25" ht="12.75">
      <c r="A245" s="11">
        <v>5170</v>
      </c>
      <c r="B245" s="14">
        <v>51</v>
      </c>
      <c r="C245" s="14">
        <v>70</v>
      </c>
      <c r="D245" s="80">
        <v>0.9821447502052602</v>
      </c>
      <c r="E245" s="80">
        <v>0.9649159351901015</v>
      </c>
      <c r="F245" s="80">
        <v>0.9760789743670748</v>
      </c>
      <c r="G245" s="80">
        <v>0.9532756432691896</v>
      </c>
      <c r="H245" s="80">
        <v>12.216642590909316</v>
      </c>
      <c r="I245" s="80">
        <v>9.506681920448004</v>
      </c>
      <c r="J245" s="80">
        <v>12.660836188286673</v>
      </c>
      <c r="K245" s="80">
        <v>9.062488323070646</v>
      </c>
      <c r="M245" s="11">
        <v>5457</v>
      </c>
      <c r="N245" s="14">
        <v>54</v>
      </c>
      <c r="O245" s="14">
        <v>57</v>
      </c>
      <c r="P245" s="80">
        <v>0.93883</v>
      </c>
      <c r="Q245" s="80">
        <v>0.88471</v>
      </c>
      <c r="R245" s="80">
        <v>0.92761</v>
      </c>
      <c r="S245" s="80">
        <v>0.86499</v>
      </c>
      <c r="T245" s="80">
        <v>12.16674593030391</v>
      </c>
      <c r="U245" s="80">
        <v>11.743890776415473</v>
      </c>
      <c r="V245" s="80">
        <v>13.752251794337326</v>
      </c>
      <c r="W245" s="80">
        <v>10.158384912382054</v>
      </c>
      <c r="X245" s="63"/>
      <c r="Y245" s="63"/>
    </row>
    <row r="246" spans="1:25" ht="12.75">
      <c r="A246" s="11">
        <v>5171</v>
      </c>
      <c r="B246" s="14">
        <v>51</v>
      </c>
      <c r="C246" s="14">
        <v>71</v>
      </c>
      <c r="D246" s="80">
        <v>0.9834757228863441</v>
      </c>
      <c r="E246" s="80">
        <v>0.9674886720045589</v>
      </c>
      <c r="F246" s="80">
        <v>0.9773503120492624</v>
      </c>
      <c r="G246" s="80">
        <v>0.9557039165657502</v>
      </c>
      <c r="H246" s="80">
        <v>12.216642590909316</v>
      </c>
      <c r="I246" s="80">
        <v>9.267772420208832</v>
      </c>
      <c r="J246" s="80">
        <v>12.627168611284526</v>
      </c>
      <c r="K246" s="80">
        <v>8.857246399833622</v>
      </c>
      <c r="M246" s="11">
        <v>5458</v>
      </c>
      <c r="N246" s="14">
        <v>54</v>
      </c>
      <c r="O246" s="14">
        <v>58</v>
      </c>
      <c r="P246" s="80">
        <v>0.94174</v>
      </c>
      <c r="Q246" s="80">
        <v>0.8899</v>
      </c>
      <c r="R246" s="80">
        <v>0.93013</v>
      </c>
      <c r="S246" s="80">
        <v>0.86938</v>
      </c>
      <c r="T246" s="80">
        <v>12.16674593030391</v>
      </c>
      <c r="U246" s="80">
        <v>11.524263015822326</v>
      </c>
      <c r="V246" s="80">
        <v>13.672016404900624</v>
      </c>
      <c r="W246" s="80">
        <v>10.018992541225611</v>
      </c>
      <c r="X246" s="63"/>
      <c r="Y246" s="63"/>
    </row>
    <row r="247" spans="1:25" ht="12.75">
      <c r="A247" s="11">
        <v>5172</v>
      </c>
      <c r="B247" s="14">
        <v>51</v>
      </c>
      <c r="C247" s="14">
        <v>72</v>
      </c>
      <c r="D247" s="80">
        <v>0.9847519559198913</v>
      </c>
      <c r="E247" s="80">
        <v>0.9699619336386325</v>
      </c>
      <c r="F247" s="80">
        <v>0.9785799289521104</v>
      </c>
      <c r="G247" s="80">
        <v>0.958058253102635</v>
      </c>
      <c r="H247" s="80">
        <v>12.216642590909316</v>
      </c>
      <c r="I247" s="80">
        <v>9.0203343406864</v>
      </c>
      <c r="J247" s="80">
        <v>12.594971170755995</v>
      </c>
      <c r="K247" s="80">
        <v>8.642005760839721</v>
      </c>
      <c r="M247" s="11">
        <v>5459</v>
      </c>
      <c r="N247" s="14">
        <v>54</v>
      </c>
      <c r="O247" s="14">
        <v>59</v>
      </c>
      <c r="P247" s="80">
        <v>0.94462</v>
      </c>
      <c r="Q247" s="80">
        <v>0.89506</v>
      </c>
      <c r="R247" s="80">
        <v>0.93262</v>
      </c>
      <c r="S247" s="80">
        <v>0.87375</v>
      </c>
      <c r="T247" s="80">
        <v>12.16674593030391</v>
      </c>
      <c r="U247" s="80">
        <v>11.299325679523628</v>
      </c>
      <c r="V247" s="80">
        <v>13.593271316270387</v>
      </c>
      <c r="W247" s="80">
        <v>9.87280029355715</v>
      </c>
      <c r="X247" s="63"/>
      <c r="Y247" s="63"/>
    </row>
    <row r="248" spans="1:25" ht="12.75">
      <c r="A248" s="11">
        <v>5173</v>
      </c>
      <c r="B248" s="14">
        <v>51</v>
      </c>
      <c r="C248" s="14">
        <v>73</v>
      </c>
      <c r="D248" s="80">
        <v>0.9859689927156804</v>
      </c>
      <c r="E248" s="80">
        <v>0.9723262756976645</v>
      </c>
      <c r="F248" s="80">
        <v>0.9797665177057885</v>
      </c>
      <c r="G248" s="80">
        <v>0.9603355846571273</v>
      </c>
      <c r="H248" s="80">
        <v>12.216642590909316</v>
      </c>
      <c r="I248" s="80">
        <v>8.766099567326068</v>
      </c>
      <c r="J248" s="80">
        <v>12.564344805084712</v>
      </c>
      <c r="K248" s="80">
        <v>8.41839735315067</v>
      </c>
      <c r="M248" s="11">
        <v>5460</v>
      </c>
      <c r="N248" s="14">
        <v>54</v>
      </c>
      <c r="O248" s="14">
        <v>60</v>
      </c>
      <c r="P248" s="80">
        <v>0.94746</v>
      </c>
      <c r="Q248" s="80">
        <v>0.90016</v>
      </c>
      <c r="R248" s="80">
        <v>0.93509</v>
      </c>
      <c r="S248" s="80">
        <v>0.87809</v>
      </c>
      <c r="T248" s="80">
        <v>12.16674593030391</v>
      </c>
      <c r="U248" s="80">
        <v>11.069446632849349</v>
      </c>
      <c r="V248" s="80">
        <v>13.51620344078807</v>
      </c>
      <c r="W248" s="80">
        <v>9.71998912236519</v>
      </c>
      <c r="X248" s="63"/>
      <c r="Y248" s="63"/>
    </row>
    <row r="249" spans="1:25" ht="12.75">
      <c r="A249" s="11">
        <v>5174</v>
      </c>
      <c r="B249" s="14">
        <v>51</v>
      </c>
      <c r="C249" s="14">
        <v>74</v>
      </c>
      <c r="D249" s="80">
        <v>0.9871243756498388</v>
      </c>
      <c r="E249" s="80">
        <v>0.9745760999257194</v>
      </c>
      <c r="F249" s="80">
        <v>0.9809092637181994</v>
      </c>
      <c r="G249" s="80">
        <v>0.9625337850651964</v>
      </c>
      <c r="H249" s="80">
        <v>12.216642590909316</v>
      </c>
      <c r="I249" s="80">
        <v>8.506256302654792</v>
      </c>
      <c r="J249" s="80">
        <v>12.535339817835107</v>
      </c>
      <c r="K249" s="80">
        <v>8.187559075729</v>
      </c>
      <c r="M249" s="11">
        <v>5461</v>
      </c>
      <c r="N249" s="14">
        <v>54</v>
      </c>
      <c r="O249" s="14">
        <v>61</v>
      </c>
      <c r="P249" s="80">
        <v>0.95024</v>
      </c>
      <c r="Q249" s="80">
        <v>0.9052</v>
      </c>
      <c r="R249" s="80">
        <v>0.93753</v>
      </c>
      <c r="S249" s="80">
        <v>0.8824</v>
      </c>
      <c r="T249" s="80">
        <v>12.16674593030391</v>
      </c>
      <c r="U249" s="80">
        <v>10.835087279550956</v>
      </c>
      <c r="V249" s="80">
        <v>13.440991860511055</v>
      </c>
      <c r="W249" s="80">
        <v>9.56084134934381</v>
      </c>
      <c r="X249" s="63"/>
      <c r="Y249" s="63"/>
    </row>
    <row r="250" spans="1:25" ht="12.75">
      <c r="A250" s="11">
        <v>5175</v>
      </c>
      <c r="B250" s="14">
        <v>51</v>
      </c>
      <c r="C250" s="14">
        <v>75</v>
      </c>
      <c r="D250" s="80">
        <v>0.9882177341815528</v>
      </c>
      <c r="E250" s="80">
        <v>0.9767098788013112</v>
      </c>
      <c r="F250" s="80">
        <v>0.9820076281837805</v>
      </c>
      <c r="G250" s="80">
        <v>0.9646512639694558</v>
      </c>
      <c r="H250" s="80">
        <v>12.216642590909316</v>
      </c>
      <c r="I250" s="80">
        <v>8.241080326984909</v>
      </c>
      <c r="J250" s="80">
        <v>12.507954363994415</v>
      </c>
      <c r="K250" s="80">
        <v>7.949768553899808</v>
      </c>
      <c r="M250" s="11">
        <v>5462</v>
      </c>
      <c r="N250" s="14">
        <v>54</v>
      </c>
      <c r="O250" s="14">
        <v>62</v>
      </c>
      <c r="P250" s="80">
        <v>0.95297</v>
      </c>
      <c r="Q250" s="80">
        <v>0.91016</v>
      </c>
      <c r="R250" s="80">
        <v>0.93993</v>
      </c>
      <c r="S250" s="80">
        <v>0.88666</v>
      </c>
      <c r="T250" s="80">
        <v>12.16674593030391</v>
      </c>
      <c r="U250" s="80">
        <v>10.59586651273023</v>
      </c>
      <c r="V250" s="80">
        <v>13.367703033332237</v>
      </c>
      <c r="W250" s="80">
        <v>9.394909409701903</v>
      </c>
      <c r="X250" s="63"/>
      <c r="Y250" s="63"/>
    </row>
    <row r="251" spans="1:25" ht="12.75">
      <c r="A251" s="11">
        <v>5176</v>
      </c>
      <c r="B251" s="14">
        <v>51</v>
      </c>
      <c r="C251" s="14">
        <v>76</v>
      </c>
      <c r="D251" s="80">
        <v>0.9892485193860188</v>
      </c>
      <c r="E251" s="80">
        <v>0.978725768301146</v>
      </c>
      <c r="F251" s="80">
        <v>0.9830612313126433</v>
      </c>
      <c r="G251" s="80">
        <v>0.9666867480935536</v>
      </c>
      <c r="H251" s="80">
        <v>12.216642590909316</v>
      </c>
      <c r="I251" s="80">
        <v>7.971273340203032</v>
      </c>
      <c r="J251" s="80">
        <v>12.482191627706642</v>
      </c>
      <c r="K251" s="80">
        <v>7.705724303405708</v>
      </c>
      <c r="M251" s="11">
        <v>5463</v>
      </c>
      <c r="N251" s="14">
        <v>54</v>
      </c>
      <c r="O251" s="14">
        <v>63</v>
      </c>
      <c r="P251" s="80">
        <v>0.95563</v>
      </c>
      <c r="Q251" s="80">
        <v>0.91503</v>
      </c>
      <c r="R251" s="80">
        <v>0.94229</v>
      </c>
      <c r="S251" s="80">
        <v>0.89087</v>
      </c>
      <c r="T251" s="80">
        <v>12.16674593030391</v>
      </c>
      <c r="U251" s="80">
        <v>10.352217524746166</v>
      </c>
      <c r="V251" s="80">
        <v>13.296490649561855</v>
      </c>
      <c r="W251" s="80">
        <v>9.222472805488222</v>
      </c>
      <c r="X251" s="63"/>
      <c r="Y251" s="63"/>
    </row>
    <row r="252" spans="1:25" ht="12.75">
      <c r="A252" s="11">
        <v>5177</v>
      </c>
      <c r="B252" s="14">
        <v>51</v>
      </c>
      <c r="C252" s="14">
        <v>77</v>
      </c>
      <c r="D252" s="80">
        <v>0.9902162746442136</v>
      </c>
      <c r="E252" s="80">
        <v>0.9806221370173674</v>
      </c>
      <c r="F252" s="80">
        <v>0.9840699379619056</v>
      </c>
      <c r="G252" s="80">
        <v>0.9686394514084238</v>
      </c>
      <c r="H252" s="80">
        <v>12.216642590909316</v>
      </c>
      <c r="I252" s="80">
        <v>7.697902479305659</v>
      </c>
      <c r="J252" s="80">
        <v>12.458053035664799</v>
      </c>
      <c r="K252" s="80">
        <v>7.456492034550179</v>
      </c>
      <c r="M252" s="11">
        <v>5464</v>
      </c>
      <c r="N252" s="14">
        <v>54</v>
      </c>
      <c r="O252" s="14">
        <v>64</v>
      </c>
      <c r="P252" s="80">
        <v>0.95823</v>
      </c>
      <c r="Q252" s="80">
        <v>0.91981</v>
      </c>
      <c r="R252" s="80">
        <v>0.9446</v>
      </c>
      <c r="S252" s="80">
        <v>0.89502</v>
      </c>
      <c r="T252" s="80">
        <v>12.16674593030391</v>
      </c>
      <c r="U252" s="80">
        <v>10.104672229504997</v>
      </c>
      <c r="V252" s="80">
        <v>13.227497805271916</v>
      </c>
      <c r="W252" s="80">
        <v>9.04392035453699</v>
      </c>
      <c r="X252" s="63"/>
      <c r="Y252" s="63"/>
    </row>
    <row r="253" spans="1:25" ht="12.75">
      <c r="A253" s="11">
        <v>5178</v>
      </c>
      <c r="B253" s="14">
        <v>51</v>
      </c>
      <c r="C253" s="14">
        <v>78</v>
      </c>
      <c r="D253" s="80">
        <v>0.9911207936974646</v>
      </c>
      <c r="E253" s="80">
        <v>0.9823978802868678</v>
      </c>
      <c r="F253" s="80">
        <v>0.9850339371847707</v>
      </c>
      <c r="G253" s="80">
        <v>0.9705092350108384</v>
      </c>
      <c r="H253" s="80">
        <v>12.216642590909316</v>
      </c>
      <c r="I253" s="80">
        <v>7.422383396961946</v>
      </c>
      <c r="J253" s="80">
        <v>12.435534355328578</v>
      </c>
      <c r="K253" s="80">
        <v>7.203491632542686</v>
      </c>
      <c r="M253" s="11">
        <v>5465</v>
      </c>
      <c r="N253" s="14">
        <v>54</v>
      </c>
      <c r="O253" s="14">
        <v>65</v>
      </c>
      <c r="P253" s="80">
        <v>0.96075</v>
      </c>
      <c r="Q253" s="80">
        <v>0.92446</v>
      </c>
      <c r="R253" s="80">
        <v>0.94688</v>
      </c>
      <c r="S253" s="80">
        <v>0.89911</v>
      </c>
      <c r="T253" s="80">
        <v>12.16674593030391</v>
      </c>
      <c r="U253" s="80">
        <v>9.853863023301658</v>
      </c>
      <c r="V253" s="80">
        <v>13.160854544862307</v>
      </c>
      <c r="W253" s="80">
        <v>8.85975440874326</v>
      </c>
      <c r="X253" s="63"/>
      <c r="Y253" s="63"/>
    </row>
    <row r="254" spans="1:25" ht="12.75">
      <c r="A254" s="11">
        <v>5179</v>
      </c>
      <c r="B254" s="14">
        <v>51</v>
      </c>
      <c r="C254" s="14">
        <v>79</v>
      </c>
      <c r="D254" s="80">
        <v>0.9919634933648446</v>
      </c>
      <c r="E254" s="80">
        <v>0.9840551278403411</v>
      </c>
      <c r="F254" s="80">
        <v>0.9859536838568704</v>
      </c>
      <c r="G254" s="80">
        <v>0.9722964998353254</v>
      </c>
      <c r="H254" s="80">
        <v>12.216642590909316</v>
      </c>
      <c r="I254" s="80">
        <v>7.145273192322084</v>
      </c>
      <c r="J254" s="80">
        <v>12.414591667969455</v>
      </c>
      <c r="K254" s="80">
        <v>6.947324115261944</v>
      </c>
      <c r="M254" s="11">
        <v>5466</v>
      </c>
      <c r="N254" s="14">
        <v>54</v>
      </c>
      <c r="O254" s="14">
        <v>66</v>
      </c>
      <c r="P254" s="80">
        <v>0.96319</v>
      </c>
      <c r="Q254" s="80">
        <v>0.92899</v>
      </c>
      <c r="R254" s="80">
        <v>0.94911</v>
      </c>
      <c r="S254" s="80">
        <v>0.90314</v>
      </c>
      <c r="T254" s="80">
        <v>12.16674593030391</v>
      </c>
      <c r="U254" s="80">
        <v>9.600544945336708</v>
      </c>
      <c r="V254" s="80">
        <v>13.096677542459927</v>
      </c>
      <c r="W254" s="80">
        <v>8.670613333180691</v>
      </c>
      <c r="X254" s="63"/>
      <c r="Y254" s="63"/>
    </row>
    <row r="255" spans="1:25" ht="12.75">
      <c r="A255" s="11">
        <v>5180</v>
      </c>
      <c r="B255" s="14">
        <v>51</v>
      </c>
      <c r="C255" s="14">
        <v>80</v>
      </c>
      <c r="D255" s="80">
        <v>0.99274664177505</v>
      </c>
      <c r="E255" s="80">
        <v>0.9855977482809026</v>
      </c>
      <c r="F255" s="80">
        <v>0.9868296728708462</v>
      </c>
      <c r="G255" s="80">
        <v>0.9740017511833926</v>
      </c>
      <c r="H255" s="80">
        <v>12.216642590909316</v>
      </c>
      <c r="I255" s="80">
        <v>6.866548106596771</v>
      </c>
      <c r="J255" s="80">
        <v>12.395160817095823</v>
      </c>
      <c r="K255" s="80">
        <v>6.688029880410264</v>
      </c>
      <c r="M255" s="11">
        <v>5467</v>
      </c>
      <c r="N255" s="14">
        <v>54</v>
      </c>
      <c r="O255" s="14">
        <v>67</v>
      </c>
      <c r="P255" s="80">
        <v>0.96555</v>
      </c>
      <c r="Q255" s="80">
        <v>0.93339</v>
      </c>
      <c r="R255" s="80">
        <v>0.95128</v>
      </c>
      <c r="S255" s="80">
        <v>0.90709</v>
      </c>
      <c r="T255" s="80">
        <v>12.16674593030391</v>
      </c>
      <c r="U255" s="80">
        <v>9.34521708601059</v>
      </c>
      <c r="V255" s="80">
        <v>13.035033865959964</v>
      </c>
      <c r="W255" s="80">
        <v>8.476929150354536</v>
      </c>
      <c r="X255" s="63"/>
      <c r="Y255" s="63"/>
    </row>
    <row r="256" spans="1:25" ht="12.75">
      <c r="A256" s="11">
        <v>5181</v>
      </c>
      <c r="B256" s="14">
        <v>51</v>
      </c>
      <c r="C256" s="14">
        <v>81</v>
      </c>
      <c r="D256" s="80">
        <v>0.9934719020972484</v>
      </c>
      <c r="E256" s="80">
        <v>0.9870284835636657</v>
      </c>
      <c r="F256" s="80">
        <v>0.9876623883516323</v>
      </c>
      <c r="G256" s="80">
        <v>0.9756254998206009</v>
      </c>
      <c r="H256" s="80">
        <v>12.216642590909316</v>
      </c>
      <c r="I256" s="80">
        <v>6.586841515746216</v>
      </c>
      <c r="J256" s="80">
        <v>12.377193560616545</v>
      </c>
      <c r="K256" s="80">
        <v>6.426290546038986</v>
      </c>
      <c r="M256" s="11">
        <v>5468</v>
      </c>
      <c r="N256" s="14">
        <v>54</v>
      </c>
      <c r="O256" s="14">
        <v>68</v>
      </c>
      <c r="P256" s="80">
        <v>0.96781</v>
      </c>
      <c r="Q256" s="80">
        <v>0.93763</v>
      </c>
      <c r="R256" s="80">
        <v>0.95341</v>
      </c>
      <c r="S256" s="80">
        <v>0.91096</v>
      </c>
      <c r="T256" s="80">
        <v>12.16674593030391</v>
      </c>
      <c r="U256" s="80">
        <v>9.088833284400538</v>
      </c>
      <c r="V256" s="80">
        <v>12.97600989436163</v>
      </c>
      <c r="W256" s="80">
        <v>8.279569320342818</v>
      </c>
      <c r="X256" s="63"/>
      <c r="Y256" s="63"/>
    </row>
    <row r="257" spans="1:25" ht="12.75">
      <c r="A257" s="11">
        <v>5182</v>
      </c>
      <c r="B257" s="14">
        <v>51</v>
      </c>
      <c r="C257" s="14">
        <v>82</v>
      </c>
      <c r="D257" s="80">
        <v>0.9941406706079496</v>
      </c>
      <c r="E257" s="80">
        <v>0.9883496047591686</v>
      </c>
      <c r="F257" s="80">
        <v>0.9884524476960086</v>
      </c>
      <c r="G257" s="80">
        <v>0.9771685428377744</v>
      </c>
      <c r="H257" s="80">
        <v>12.216642590909316</v>
      </c>
      <c r="I257" s="80">
        <v>6.307369945701943</v>
      </c>
      <c r="J257" s="80">
        <v>12.36064903763092</v>
      </c>
      <c r="K257" s="80">
        <v>6.16336349898034</v>
      </c>
      <c r="M257" s="11">
        <v>5469</v>
      </c>
      <c r="N257" s="14">
        <v>54</v>
      </c>
      <c r="O257" s="14">
        <v>69</v>
      </c>
      <c r="P257" s="80">
        <v>0.96999</v>
      </c>
      <c r="Q257" s="80">
        <v>0.94172</v>
      </c>
      <c r="R257" s="80">
        <v>0.95548</v>
      </c>
      <c r="S257" s="80">
        <v>0.91475</v>
      </c>
      <c r="T257" s="80">
        <v>12.16674593030391</v>
      </c>
      <c r="U257" s="80">
        <v>8.83251293878797</v>
      </c>
      <c r="V257" s="80">
        <v>12.919675835399632</v>
      </c>
      <c r="W257" s="80">
        <v>8.079583033692247</v>
      </c>
      <c r="X257" s="63"/>
      <c r="Y257" s="63"/>
    </row>
    <row r="258" spans="1:25" ht="12.75">
      <c r="A258" s="11">
        <v>5183</v>
      </c>
      <c r="B258" s="14">
        <v>51</v>
      </c>
      <c r="C258" s="14">
        <v>83</v>
      </c>
      <c r="D258" s="80">
        <v>0.9947543200366046</v>
      </c>
      <c r="E258" s="80">
        <v>0.9895633872437101</v>
      </c>
      <c r="F258" s="80">
        <v>0.9892007464139024</v>
      </c>
      <c r="G258" s="80">
        <v>0.9786322485938053</v>
      </c>
      <c r="H258" s="80">
        <v>12.216642590909316</v>
      </c>
      <c r="I258" s="80">
        <v>6.029884548794651</v>
      </c>
      <c r="J258" s="80">
        <v>12.345487664956016</v>
      </c>
      <c r="K258" s="80">
        <v>5.901039474747952</v>
      </c>
      <c r="M258" s="11">
        <v>5470</v>
      </c>
      <c r="N258" s="14">
        <v>54</v>
      </c>
      <c r="O258" s="14">
        <v>70</v>
      </c>
      <c r="P258" s="80">
        <v>0.97207</v>
      </c>
      <c r="Q258" s="80">
        <v>0.94565</v>
      </c>
      <c r="R258" s="80">
        <v>0.9575</v>
      </c>
      <c r="S258" s="80">
        <v>0.91847</v>
      </c>
      <c r="T258" s="80">
        <v>12.16674593030391</v>
      </c>
      <c r="U258" s="80">
        <v>8.575986307576505</v>
      </c>
      <c r="V258" s="80">
        <v>12.86596231673058</v>
      </c>
      <c r="W258" s="80">
        <v>7.876769921149835</v>
      </c>
      <c r="X258" s="63"/>
      <c r="Y258" s="63"/>
    </row>
    <row r="259" spans="1:25" ht="12.75">
      <c r="A259" s="11">
        <v>5184</v>
      </c>
      <c r="B259" s="14">
        <v>51</v>
      </c>
      <c r="C259" s="14">
        <v>84</v>
      </c>
      <c r="D259" s="80">
        <v>0.9953156842902676</v>
      </c>
      <c r="E259" s="80">
        <v>0.9906750496321827</v>
      </c>
      <c r="F259" s="80">
        <v>0.9899083954284086</v>
      </c>
      <c r="G259" s="80">
        <v>0.9800184368904412</v>
      </c>
      <c r="H259" s="80">
        <v>12.216642590909316</v>
      </c>
      <c r="I259" s="80">
        <v>5.754899091682715</v>
      </c>
      <c r="J259" s="80">
        <v>12.33163447029892</v>
      </c>
      <c r="K259" s="80">
        <v>5.639907212293114</v>
      </c>
      <c r="M259" s="11">
        <v>5540</v>
      </c>
      <c r="N259" s="14">
        <v>55</v>
      </c>
      <c r="O259" s="14">
        <v>40</v>
      </c>
      <c r="P259" s="80">
        <v>0.88228</v>
      </c>
      <c r="Q259" s="80">
        <v>0.78935</v>
      </c>
      <c r="R259" s="80">
        <v>0.87779</v>
      </c>
      <c r="S259" s="80">
        <v>0.7822</v>
      </c>
      <c r="T259" s="80">
        <v>11.957906382297145</v>
      </c>
      <c r="U259" s="80">
        <v>14.651451235201971</v>
      </c>
      <c r="V259" s="80">
        <v>15.1490215173414</v>
      </c>
      <c r="W259" s="80">
        <v>11.460336100157715</v>
      </c>
      <c r="X259" s="63"/>
      <c r="Y259" s="63"/>
    </row>
    <row r="260" spans="1:25" ht="12.75">
      <c r="A260" s="11">
        <v>5185</v>
      </c>
      <c r="B260" s="14">
        <v>51</v>
      </c>
      <c r="C260" s="14">
        <v>85</v>
      </c>
      <c r="D260" s="80">
        <v>0.9958282174865681</v>
      </c>
      <c r="E260" s="80">
        <v>0.9916910979456413</v>
      </c>
      <c r="F260" s="80">
        <v>0.9905763663775659</v>
      </c>
      <c r="G260" s="80">
        <v>0.9813286843926642</v>
      </c>
      <c r="H260" s="80">
        <v>12.216642590909316</v>
      </c>
      <c r="I260" s="80">
        <v>5.482064905648727</v>
      </c>
      <c r="J260" s="80">
        <v>12.318999954942583</v>
      </c>
      <c r="K260" s="80">
        <v>5.37970754161546</v>
      </c>
      <c r="M260" s="11">
        <v>5541</v>
      </c>
      <c r="N260" s="14">
        <v>55</v>
      </c>
      <c r="O260" s="14">
        <v>41</v>
      </c>
      <c r="P260" s="80">
        <v>0.88494</v>
      </c>
      <c r="Q260" s="80">
        <v>0.79362</v>
      </c>
      <c r="R260" s="80">
        <v>0.88012</v>
      </c>
      <c r="S260" s="80">
        <v>0.78591</v>
      </c>
      <c r="T260" s="80">
        <v>11.957906382297145</v>
      </c>
      <c r="U260" s="80">
        <v>14.524888242377765</v>
      </c>
      <c r="V260" s="80">
        <v>15.067480309963683</v>
      </c>
      <c r="W260" s="80">
        <v>11.415314314711226</v>
      </c>
      <c r="X260" s="63"/>
      <c r="Y260" s="63"/>
    </row>
    <row r="261" spans="1:25" ht="12.75">
      <c r="A261" s="11">
        <v>5186</v>
      </c>
      <c r="B261" s="14">
        <v>51</v>
      </c>
      <c r="C261" s="14">
        <v>86</v>
      </c>
      <c r="D261" s="80">
        <v>0.9962944422683547</v>
      </c>
      <c r="E261" s="80">
        <v>0.9926162455055302</v>
      </c>
      <c r="F261" s="80">
        <v>0.991205381568208</v>
      </c>
      <c r="G261" s="80">
        <v>0.9825641051783891</v>
      </c>
      <c r="H261" s="80">
        <v>12.216642590909316</v>
      </c>
      <c r="I261" s="80">
        <v>5.2119890821580235</v>
      </c>
      <c r="J261" s="80">
        <v>12.307518284357208</v>
      </c>
      <c r="K261" s="80">
        <v>5.121113388710132</v>
      </c>
      <c r="M261" s="11">
        <v>5542</v>
      </c>
      <c r="N261" s="14">
        <v>55</v>
      </c>
      <c r="O261" s="14">
        <v>42</v>
      </c>
      <c r="P261" s="80">
        <v>0.88767</v>
      </c>
      <c r="Q261" s="80">
        <v>0.79803</v>
      </c>
      <c r="R261" s="80">
        <v>0.88251</v>
      </c>
      <c r="S261" s="80">
        <v>0.78973</v>
      </c>
      <c r="T261" s="80">
        <v>11.957906382297145</v>
      </c>
      <c r="U261" s="80">
        <v>14.392811567186646</v>
      </c>
      <c r="V261" s="80">
        <v>14.984343378576051</v>
      </c>
      <c r="W261" s="80">
        <v>11.36637457090774</v>
      </c>
      <c r="X261" s="63"/>
      <c r="Y261" s="63"/>
    </row>
    <row r="262" spans="1:25" ht="12.75">
      <c r="A262" s="11">
        <v>5187</v>
      </c>
      <c r="B262" s="14">
        <v>51</v>
      </c>
      <c r="C262" s="14">
        <v>87</v>
      </c>
      <c r="D262" s="80">
        <v>0.9967163649280584</v>
      </c>
      <c r="E262" s="80">
        <v>0.9934542238366163</v>
      </c>
      <c r="F262" s="80">
        <v>0.9917961298225362</v>
      </c>
      <c r="G262" s="80">
        <v>0.9837257713045285</v>
      </c>
      <c r="H262" s="80">
        <v>12.216642590909316</v>
      </c>
      <c r="I262" s="80">
        <v>4.946121077754667</v>
      </c>
      <c r="J262" s="80">
        <v>12.297136896484188</v>
      </c>
      <c r="K262" s="80">
        <v>4.865626772179796</v>
      </c>
      <c r="M262" s="11">
        <v>5543</v>
      </c>
      <c r="N262" s="14">
        <v>55</v>
      </c>
      <c r="O262" s="14">
        <v>43</v>
      </c>
      <c r="P262" s="80">
        <v>0.89047</v>
      </c>
      <c r="Q262" s="80">
        <v>0.80256</v>
      </c>
      <c r="R262" s="80">
        <v>0.88494</v>
      </c>
      <c r="S262" s="80">
        <v>0.79363</v>
      </c>
      <c r="T262" s="80">
        <v>11.957906382297145</v>
      </c>
      <c r="U262" s="80">
        <v>14.255146405663213</v>
      </c>
      <c r="V262" s="80">
        <v>14.899745937840153</v>
      </c>
      <c r="W262" s="80">
        <v>11.313306850120204</v>
      </c>
      <c r="X262" s="63"/>
      <c r="Y262" s="63"/>
    </row>
    <row r="263" spans="1:25" ht="12.75">
      <c r="A263" s="11">
        <v>5188</v>
      </c>
      <c r="B263" s="14">
        <v>51</v>
      </c>
      <c r="C263" s="14">
        <v>88</v>
      </c>
      <c r="D263" s="80">
        <v>0.9970957462441411</v>
      </c>
      <c r="E263" s="80">
        <v>0.9942083130572009</v>
      </c>
      <c r="F263" s="80">
        <v>0.9923495165068839</v>
      </c>
      <c r="G263" s="80">
        <v>0.9848152040445711</v>
      </c>
      <c r="H263" s="80">
        <v>12.216642590909316</v>
      </c>
      <c r="I263" s="80">
        <v>4.686737143178807</v>
      </c>
      <c r="J263" s="80">
        <v>12.287809738125215</v>
      </c>
      <c r="K263" s="80">
        <v>4.6155699959629075</v>
      </c>
      <c r="M263" s="11">
        <v>5544</v>
      </c>
      <c r="N263" s="14">
        <v>55</v>
      </c>
      <c r="O263" s="14">
        <v>44</v>
      </c>
      <c r="P263" s="80">
        <v>0.89332</v>
      </c>
      <c r="Q263" s="80">
        <v>0.80721</v>
      </c>
      <c r="R263" s="80">
        <v>0.88742</v>
      </c>
      <c r="S263" s="80">
        <v>0.79762</v>
      </c>
      <c r="T263" s="80">
        <v>11.957906382297145</v>
      </c>
      <c r="U263" s="80">
        <v>14.111860029959388</v>
      </c>
      <c r="V263" s="80">
        <v>14.813840113705705</v>
      </c>
      <c r="W263" s="80">
        <v>11.255926298550829</v>
      </c>
      <c r="X263" s="63"/>
      <c r="Y263" s="63"/>
    </row>
    <row r="264" spans="1:25" ht="12.75">
      <c r="A264" s="11">
        <v>5189</v>
      </c>
      <c r="B264" s="14">
        <v>51</v>
      </c>
      <c r="C264" s="14">
        <v>89</v>
      </c>
      <c r="D264" s="80">
        <v>0.9974347757221902</v>
      </c>
      <c r="E264" s="80">
        <v>0.9948826785619741</v>
      </c>
      <c r="F264" s="80">
        <v>0.9928668793763326</v>
      </c>
      <c r="G264" s="80">
        <v>0.9858348008270239</v>
      </c>
      <c r="H264" s="80">
        <v>12.216642590909316</v>
      </c>
      <c r="I264" s="80">
        <v>4.436086549987851</v>
      </c>
      <c r="J264" s="80">
        <v>12.279480640438456</v>
      </c>
      <c r="K264" s="80">
        <v>4.373248500458713</v>
      </c>
      <c r="M264" s="11">
        <v>5545</v>
      </c>
      <c r="N264" s="14">
        <v>55</v>
      </c>
      <c r="O264" s="14">
        <v>45</v>
      </c>
      <c r="P264" s="80">
        <v>0.89624</v>
      </c>
      <c r="Q264" s="80">
        <v>0.81198</v>
      </c>
      <c r="R264" s="80">
        <v>0.88994</v>
      </c>
      <c r="S264" s="80">
        <v>0.8017</v>
      </c>
      <c r="T264" s="80">
        <v>11.957906382297145</v>
      </c>
      <c r="U264" s="80">
        <v>13.962932386937966</v>
      </c>
      <c r="V264" s="80">
        <v>14.726787814582641</v>
      </c>
      <c r="W264" s="80">
        <v>11.19405095465247</v>
      </c>
      <c r="X264" s="63"/>
      <c r="Y264" s="63"/>
    </row>
    <row r="265" spans="1:25" ht="12.75">
      <c r="A265" s="11">
        <v>5190</v>
      </c>
      <c r="B265" s="14">
        <v>51</v>
      </c>
      <c r="C265" s="14">
        <v>90</v>
      </c>
      <c r="D265" s="80">
        <v>0.9977364567391624</v>
      </c>
      <c r="E265" s="80">
        <v>0.9954831376321378</v>
      </c>
      <c r="F265" s="80">
        <v>0.9933499585217755</v>
      </c>
      <c r="G265" s="80">
        <v>0.986787778862137</v>
      </c>
      <c r="H265" s="80">
        <v>12.216642590909316</v>
      </c>
      <c r="I265" s="80">
        <v>4.195454194507296</v>
      </c>
      <c r="J265" s="80">
        <v>12.272073859500921</v>
      </c>
      <c r="K265" s="80">
        <v>4.140022925915691</v>
      </c>
      <c r="M265" s="11">
        <v>5546</v>
      </c>
      <c r="N265" s="14">
        <v>55</v>
      </c>
      <c r="O265" s="14">
        <v>46</v>
      </c>
      <c r="P265" s="80">
        <v>0.8992</v>
      </c>
      <c r="Q265" s="80">
        <v>0.81687</v>
      </c>
      <c r="R265" s="80">
        <v>0.89249</v>
      </c>
      <c r="S265" s="80">
        <v>0.80585</v>
      </c>
      <c r="T265" s="80">
        <v>11.957906382297145</v>
      </c>
      <c r="U265" s="80">
        <v>13.808412018555867</v>
      </c>
      <c r="V265" s="80">
        <v>14.638770527661631</v>
      </c>
      <c r="W265" s="80">
        <v>11.127547873191379</v>
      </c>
      <c r="X265" s="63"/>
      <c r="Y265" s="63"/>
    </row>
    <row r="266" spans="1:25" ht="12.75">
      <c r="A266" s="11">
        <v>5240</v>
      </c>
      <c r="B266" s="14">
        <v>52</v>
      </c>
      <c r="C266" s="14">
        <v>40</v>
      </c>
      <c r="D266" s="80">
        <v>0.9257844669367723</v>
      </c>
      <c r="E266" s="80">
        <v>0.8618237574093659</v>
      </c>
      <c r="F266" s="80">
        <v>0.9244993673193372</v>
      </c>
      <c r="G266" s="80">
        <v>0.8595990920200965</v>
      </c>
      <c r="H266" s="80">
        <v>12.069871911068224</v>
      </c>
      <c r="I266" s="80">
        <v>13.783123951665887</v>
      </c>
      <c r="J266" s="80">
        <v>14.00503502868167</v>
      </c>
      <c r="K266" s="80">
        <v>11.847960834052442</v>
      </c>
      <c r="M266" s="11">
        <v>5547</v>
      </c>
      <c r="N266" s="14">
        <v>55</v>
      </c>
      <c r="O266" s="14">
        <v>47</v>
      </c>
      <c r="P266" s="80">
        <v>0.90222</v>
      </c>
      <c r="Q266" s="80">
        <v>0.82185</v>
      </c>
      <c r="R266" s="80">
        <v>0.89508</v>
      </c>
      <c r="S266" s="80">
        <v>0.81008</v>
      </c>
      <c r="T266" s="80">
        <v>11.957906382297145</v>
      </c>
      <c r="U266" s="80">
        <v>13.648076076793563</v>
      </c>
      <c r="V266" s="80">
        <v>14.549923971256984</v>
      </c>
      <c r="W266" s="80">
        <v>11.056058487833724</v>
      </c>
      <c r="X266" s="63"/>
      <c r="Y266" s="63"/>
    </row>
    <row r="267" spans="1:25" ht="12.75">
      <c r="A267" s="11">
        <v>5241</v>
      </c>
      <c r="B267" s="14">
        <v>52</v>
      </c>
      <c r="C267" s="14">
        <v>41</v>
      </c>
      <c r="D267" s="80">
        <v>0.9272533871838298</v>
      </c>
      <c r="E267" s="80">
        <v>0.8643731671033218</v>
      </c>
      <c r="F267" s="80">
        <v>0.9258657351139897</v>
      </c>
      <c r="G267" s="80">
        <v>0.8619646215384859</v>
      </c>
      <c r="H267" s="80">
        <v>12.069871911068224</v>
      </c>
      <c r="I267" s="80">
        <v>13.720078455574168</v>
      </c>
      <c r="J267" s="80">
        <v>13.963728133205073</v>
      </c>
      <c r="K267" s="80">
        <v>11.82622223343732</v>
      </c>
      <c r="M267" s="11">
        <v>5548</v>
      </c>
      <c r="N267" s="14">
        <v>55</v>
      </c>
      <c r="O267" s="14">
        <v>48</v>
      </c>
      <c r="P267" s="80">
        <v>0.90527</v>
      </c>
      <c r="Q267" s="80">
        <v>0.82694</v>
      </c>
      <c r="R267" s="80">
        <v>0.8977</v>
      </c>
      <c r="S267" s="80">
        <v>0.81438</v>
      </c>
      <c r="T267" s="80">
        <v>11.957906382297145</v>
      </c>
      <c r="U267" s="80">
        <v>13.481997168412134</v>
      </c>
      <c r="V267" s="80">
        <v>14.460448783588173</v>
      </c>
      <c r="W267" s="80">
        <v>10.979454767121105</v>
      </c>
      <c r="X267" s="63"/>
      <c r="Y267" s="63"/>
    </row>
    <row r="268" spans="1:25" ht="12.75">
      <c r="A268" s="11">
        <v>5242</v>
      </c>
      <c r="B268" s="14">
        <v>52</v>
      </c>
      <c r="C268" s="14">
        <v>42</v>
      </c>
      <c r="D268" s="80">
        <v>0.9287753978265574</v>
      </c>
      <c r="E268" s="80">
        <v>0.8670220941320295</v>
      </c>
      <c r="F268" s="80">
        <v>0.9272775711270168</v>
      </c>
      <c r="G268" s="80">
        <v>0.8644151983483997</v>
      </c>
      <c r="H268" s="80">
        <v>12.069871911068224</v>
      </c>
      <c r="I268" s="80">
        <v>13.653405095911355</v>
      </c>
      <c r="J268" s="80">
        <v>13.921066132866313</v>
      </c>
      <c r="K268" s="80">
        <v>11.802210874113266</v>
      </c>
      <c r="M268" s="11">
        <v>5549</v>
      </c>
      <c r="N268" s="14">
        <v>55</v>
      </c>
      <c r="O268" s="14">
        <v>49</v>
      </c>
      <c r="P268" s="80">
        <v>0.90836</v>
      </c>
      <c r="Q268" s="80">
        <v>0.83211</v>
      </c>
      <c r="R268" s="80">
        <v>0.90034</v>
      </c>
      <c r="S268" s="80">
        <v>0.81874</v>
      </c>
      <c r="T268" s="80">
        <v>11.957906382297145</v>
      </c>
      <c r="U268" s="80">
        <v>13.310311019081112</v>
      </c>
      <c r="V268" s="80">
        <v>14.370558622036542</v>
      </c>
      <c r="W268" s="80">
        <v>10.897658779341716</v>
      </c>
      <c r="X268" s="63"/>
      <c r="Y268" s="63"/>
    </row>
    <row r="269" spans="1:25" ht="12.75">
      <c r="A269" s="11">
        <v>5243</v>
      </c>
      <c r="B269" s="14">
        <v>52</v>
      </c>
      <c r="C269" s="14">
        <v>43</v>
      </c>
      <c r="D269" s="80">
        <v>0.9303501070121672</v>
      </c>
      <c r="E269" s="80">
        <v>0.8697706727658547</v>
      </c>
      <c r="F269" s="80">
        <v>0.9287336498964575</v>
      </c>
      <c r="G269" s="80">
        <v>0.8669493350619025</v>
      </c>
      <c r="H269" s="80">
        <v>12.069871911068224</v>
      </c>
      <c r="I269" s="80">
        <v>13.582810729810578</v>
      </c>
      <c r="J269" s="80">
        <v>13.877073910397845</v>
      </c>
      <c r="K269" s="80">
        <v>11.775608730480956</v>
      </c>
      <c r="M269" s="11">
        <v>5550</v>
      </c>
      <c r="N269" s="14">
        <v>55</v>
      </c>
      <c r="O269" s="14">
        <v>50</v>
      </c>
      <c r="P269" s="80">
        <v>0.91148</v>
      </c>
      <c r="Q269" s="80">
        <v>0.83736</v>
      </c>
      <c r="R269" s="80">
        <v>0.903</v>
      </c>
      <c r="S269" s="80">
        <v>0.82315</v>
      </c>
      <c r="T269" s="80">
        <v>11.957906382297145</v>
      </c>
      <c r="U269" s="80">
        <v>13.133242467071671</v>
      </c>
      <c r="V269" s="80">
        <v>14.28048150288086</v>
      </c>
      <c r="W269" s="80">
        <v>10.810667346487953</v>
      </c>
      <c r="X269" s="63"/>
      <c r="Y269" s="63"/>
    </row>
    <row r="270" spans="1:25" ht="12.75">
      <c r="A270" s="11">
        <v>5244</v>
      </c>
      <c r="B270" s="14">
        <v>52</v>
      </c>
      <c r="C270" s="14">
        <v>44</v>
      </c>
      <c r="D270" s="80">
        <v>0.9319769715107203</v>
      </c>
      <c r="E270" s="80">
        <v>0.8726187981779455</v>
      </c>
      <c r="F270" s="80">
        <v>0.9302323997111068</v>
      </c>
      <c r="G270" s="80">
        <v>0.8695649405159543</v>
      </c>
      <c r="H270" s="80">
        <v>12.069871911068224</v>
      </c>
      <c r="I270" s="80">
        <v>13.507939235273321</v>
      </c>
      <c r="J270" s="80">
        <v>13.831780768727974</v>
      </c>
      <c r="K270" s="80">
        <v>11.746030377613572</v>
      </c>
      <c r="M270" s="11">
        <v>5551</v>
      </c>
      <c r="N270" s="14">
        <v>55</v>
      </c>
      <c r="O270" s="14">
        <v>51</v>
      </c>
      <c r="P270" s="80">
        <v>0.91462</v>
      </c>
      <c r="Q270" s="80">
        <v>0.84267</v>
      </c>
      <c r="R270" s="80">
        <v>0.90568</v>
      </c>
      <c r="S270" s="80">
        <v>0.82762</v>
      </c>
      <c r="T270" s="80">
        <v>11.957906382297145</v>
      </c>
      <c r="U270" s="80">
        <v>12.950888759496237</v>
      </c>
      <c r="V270" s="80">
        <v>14.190419621809145</v>
      </c>
      <c r="W270" s="80">
        <v>10.718375519984239</v>
      </c>
      <c r="X270" s="63"/>
      <c r="Y270" s="63"/>
    </row>
    <row r="271" spans="1:25" ht="12.75">
      <c r="A271" s="11">
        <v>5245</v>
      </c>
      <c r="B271" s="14">
        <v>52</v>
      </c>
      <c r="C271" s="14">
        <v>45</v>
      </c>
      <c r="D271" s="80">
        <v>0.9336551183451887</v>
      </c>
      <c r="E271" s="80">
        <v>0.8755658084394266</v>
      </c>
      <c r="F271" s="80">
        <v>0.9317718679892228</v>
      </c>
      <c r="G271" s="80">
        <v>0.8722592488135505</v>
      </c>
      <c r="H271" s="80">
        <v>12.069871911068224</v>
      </c>
      <c r="I271" s="80">
        <v>13.428395766034505</v>
      </c>
      <c r="J271" s="80">
        <v>13.785225273450411</v>
      </c>
      <c r="K271" s="80">
        <v>11.71304240365232</v>
      </c>
      <c r="M271" s="11">
        <v>5552</v>
      </c>
      <c r="N271" s="14">
        <v>55</v>
      </c>
      <c r="O271" s="14">
        <v>52</v>
      </c>
      <c r="P271" s="80">
        <v>0.91778</v>
      </c>
      <c r="Q271" s="80">
        <v>0.84805</v>
      </c>
      <c r="R271" s="80">
        <v>0.90837</v>
      </c>
      <c r="S271" s="80">
        <v>0.83212</v>
      </c>
      <c r="T271" s="80">
        <v>11.957906382297145</v>
      </c>
      <c r="U271" s="80">
        <v>12.76291009025659</v>
      </c>
      <c r="V271" s="80">
        <v>14.100502786750337</v>
      </c>
      <c r="W271" s="80">
        <v>10.6203136858034</v>
      </c>
      <c r="X271" s="63"/>
      <c r="Y271" s="63"/>
    </row>
    <row r="272" spans="1:25" ht="12.75">
      <c r="A272" s="11">
        <v>5246</v>
      </c>
      <c r="B272" s="14">
        <v>52</v>
      </c>
      <c r="C272" s="14">
        <v>46</v>
      </c>
      <c r="D272" s="80">
        <v>0.9353826442833656</v>
      </c>
      <c r="E272" s="80">
        <v>0.8786092386123725</v>
      </c>
      <c r="F272" s="80">
        <v>0.9333497284660749</v>
      </c>
      <c r="G272" s="80">
        <v>0.8750288200122484</v>
      </c>
      <c r="H272" s="80">
        <v>12.069871911068224</v>
      </c>
      <c r="I272" s="80">
        <v>13.343896372494022</v>
      </c>
      <c r="J272" s="80">
        <v>13.737474386373083</v>
      </c>
      <c r="K272" s="80">
        <v>11.676293897189165</v>
      </c>
      <c r="M272" s="11">
        <v>5553</v>
      </c>
      <c r="N272" s="14">
        <v>55</v>
      </c>
      <c r="O272" s="14">
        <v>53</v>
      </c>
      <c r="P272" s="80">
        <v>0.92094</v>
      </c>
      <c r="Q272" s="80">
        <v>0.85347</v>
      </c>
      <c r="R272" s="80">
        <v>0.91107</v>
      </c>
      <c r="S272" s="80">
        <v>0.83666</v>
      </c>
      <c r="T272" s="80">
        <v>11.957906382297145</v>
      </c>
      <c r="U272" s="80">
        <v>12.569348154909962</v>
      </c>
      <c r="V272" s="80">
        <v>14.01093198106798</v>
      </c>
      <c r="W272" s="80">
        <v>10.516322556139126</v>
      </c>
      <c r="X272" s="63"/>
      <c r="Y272" s="63"/>
    </row>
    <row r="273" spans="1:25" ht="12.75">
      <c r="A273" s="11">
        <v>5247</v>
      </c>
      <c r="B273" s="14">
        <v>52</v>
      </c>
      <c r="C273" s="14">
        <v>47</v>
      </c>
      <c r="D273" s="80">
        <v>0.9371569091577524</v>
      </c>
      <c r="E273" s="80">
        <v>0.8817453086623043</v>
      </c>
      <c r="F273" s="80">
        <v>0.9349633207741392</v>
      </c>
      <c r="G273" s="80">
        <v>0.8778695973679822</v>
      </c>
      <c r="H273" s="80">
        <v>12.069871911068224</v>
      </c>
      <c r="I273" s="80">
        <v>13.254217516930261</v>
      </c>
      <c r="J273" s="80">
        <v>13.688614832983262</v>
      </c>
      <c r="K273" s="80">
        <v>11.635474595015225</v>
      </c>
      <c r="M273" s="11">
        <v>5554</v>
      </c>
      <c r="N273" s="14">
        <v>55</v>
      </c>
      <c r="O273" s="14">
        <v>54</v>
      </c>
      <c r="P273" s="80">
        <v>0.92411</v>
      </c>
      <c r="Q273" s="80">
        <v>0.85893</v>
      </c>
      <c r="R273" s="80">
        <v>0.91377</v>
      </c>
      <c r="S273" s="80">
        <v>0.84123</v>
      </c>
      <c r="T273" s="80">
        <v>11.957906382297145</v>
      </c>
      <c r="U273" s="80">
        <v>12.370496473688869</v>
      </c>
      <c r="V273" s="80">
        <v>13.921944718402864</v>
      </c>
      <c r="W273" s="80">
        <v>10.406458137583149</v>
      </c>
      <c r="X273" s="63"/>
      <c r="Y273" s="63"/>
    </row>
    <row r="274" spans="1:25" ht="12.75">
      <c r="A274" s="11">
        <v>5248</v>
      </c>
      <c r="B274" s="14">
        <v>52</v>
      </c>
      <c r="C274" s="14">
        <v>48</v>
      </c>
      <c r="D274" s="80">
        <v>0.9389744044675002</v>
      </c>
      <c r="E274" s="80">
        <v>0.8849686647125624</v>
      </c>
      <c r="F274" s="80">
        <v>0.9366096919139888</v>
      </c>
      <c r="G274" s="80">
        <v>0.8807769685241779</v>
      </c>
      <c r="H274" s="80">
        <v>12.069871911068224</v>
      </c>
      <c r="I274" s="80">
        <v>13.159238816679528</v>
      </c>
      <c r="J274" s="80">
        <v>13.638756254707069</v>
      </c>
      <c r="K274" s="80">
        <v>11.590354473040684</v>
      </c>
      <c r="M274" s="11">
        <v>5555</v>
      </c>
      <c r="N274" s="14">
        <v>55</v>
      </c>
      <c r="O274" s="14">
        <v>55</v>
      </c>
      <c r="P274" s="80">
        <v>0.92727</v>
      </c>
      <c r="Q274" s="80">
        <v>0.8644</v>
      </c>
      <c r="R274" s="80">
        <v>0.91647</v>
      </c>
      <c r="S274" s="80">
        <v>0.84582</v>
      </c>
      <c r="T274" s="80">
        <v>11.957906382297145</v>
      </c>
      <c r="U274" s="80">
        <v>12.16674593030391</v>
      </c>
      <c r="V274" s="80">
        <v>13.833782005307189</v>
      </c>
      <c r="W274" s="80">
        <v>10.290870307293865</v>
      </c>
      <c r="X274" s="63"/>
      <c r="Y274" s="63"/>
    </row>
    <row r="275" spans="1:25" ht="12.75">
      <c r="A275" s="11">
        <v>5249</v>
      </c>
      <c r="B275" s="14">
        <v>52</v>
      </c>
      <c r="C275" s="14">
        <v>49</v>
      </c>
      <c r="D275" s="80">
        <v>0.9408315549411366</v>
      </c>
      <c r="E275" s="80">
        <v>0.8882737768172531</v>
      </c>
      <c r="F275" s="80">
        <v>0.9382856226704626</v>
      </c>
      <c r="G275" s="80">
        <v>0.883745800853213</v>
      </c>
      <c r="H275" s="80">
        <v>12.069871911068224</v>
      </c>
      <c r="I275" s="80">
        <v>13.058770494396668</v>
      </c>
      <c r="J275" s="80">
        <v>13.588008816736004</v>
      </c>
      <c r="K275" s="80">
        <v>11.540633588728891</v>
      </c>
      <c r="M275" s="11">
        <v>5556</v>
      </c>
      <c r="N275" s="14">
        <v>55</v>
      </c>
      <c r="O275" s="14">
        <v>56</v>
      </c>
      <c r="P275" s="80">
        <v>0.93041</v>
      </c>
      <c r="Q275" s="80">
        <v>0.86988</v>
      </c>
      <c r="R275" s="80">
        <v>0.91916</v>
      </c>
      <c r="S275" s="80">
        <v>0.85042</v>
      </c>
      <c r="T275" s="80">
        <v>11.957906382297145</v>
      </c>
      <c r="U275" s="80">
        <v>11.957906382297145</v>
      </c>
      <c r="V275" s="80">
        <v>13.746586148796139</v>
      </c>
      <c r="W275" s="80">
        <v>10.16922661579815</v>
      </c>
      <c r="X275" s="63"/>
      <c r="Y275" s="63"/>
    </row>
    <row r="276" spans="1:25" ht="12.75">
      <c r="A276" s="11">
        <v>5250</v>
      </c>
      <c r="B276" s="14">
        <v>52</v>
      </c>
      <c r="C276" s="14">
        <v>50</v>
      </c>
      <c r="D276" s="80">
        <v>0.942724752142688</v>
      </c>
      <c r="E276" s="80">
        <v>0.891654991536404</v>
      </c>
      <c r="F276" s="80">
        <v>0.9399876189524057</v>
      </c>
      <c r="G276" s="80">
        <v>0.8867704149110315</v>
      </c>
      <c r="H276" s="80">
        <v>12.069871911068224</v>
      </c>
      <c r="I276" s="80">
        <v>12.952536001165964</v>
      </c>
      <c r="J276" s="80">
        <v>13.536482188330172</v>
      </c>
      <c r="K276" s="80">
        <v>11.485925723904014</v>
      </c>
      <c r="M276" s="11">
        <v>5557</v>
      </c>
      <c r="N276" s="14">
        <v>55</v>
      </c>
      <c r="O276" s="14">
        <v>57</v>
      </c>
      <c r="P276" s="80">
        <v>0.93354</v>
      </c>
      <c r="Q276" s="80">
        <v>0.87536</v>
      </c>
      <c r="R276" s="80">
        <v>0.92184</v>
      </c>
      <c r="S276" s="80">
        <v>0.85502</v>
      </c>
      <c r="T276" s="80">
        <v>11.957906382297145</v>
      </c>
      <c r="U276" s="80">
        <v>11.743890776415473</v>
      </c>
      <c r="V276" s="80">
        <v>13.660515835454987</v>
      </c>
      <c r="W276" s="80">
        <v>10.041281323257628</v>
      </c>
      <c r="X276" s="63"/>
      <c r="Y276" s="63"/>
    </row>
    <row r="277" spans="1:25" ht="12.75">
      <c r="A277" s="11">
        <v>5251</v>
      </c>
      <c r="B277" s="14">
        <v>52</v>
      </c>
      <c r="C277" s="14">
        <v>51</v>
      </c>
      <c r="D277" s="80">
        <v>0.9446498573432706</v>
      </c>
      <c r="E277" s="80">
        <v>0.8951056329064496</v>
      </c>
      <c r="F277" s="80">
        <v>0.9417119262168457</v>
      </c>
      <c r="G277" s="80">
        <v>0.8898445985982117</v>
      </c>
      <c r="H277" s="80">
        <v>12.069871911068224</v>
      </c>
      <c r="I277" s="80">
        <v>12.840287284823646</v>
      </c>
      <c r="J277" s="80">
        <v>13.484298911042252</v>
      </c>
      <c r="K277" s="80">
        <v>11.42586028484962</v>
      </c>
      <c r="M277" s="11">
        <v>5558</v>
      </c>
      <c r="N277" s="14">
        <v>55</v>
      </c>
      <c r="O277" s="14">
        <v>58</v>
      </c>
      <c r="P277" s="80">
        <v>0.93664</v>
      </c>
      <c r="Q277" s="80">
        <v>0.88083</v>
      </c>
      <c r="R277" s="80">
        <v>0.92451</v>
      </c>
      <c r="S277" s="80">
        <v>0.85962</v>
      </c>
      <c r="T277" s="80">
        <v>11.957906382297145</v>
      </c>
      <c r="U277" s="80">
        <v>11.524263015822326</v>
      </c>
      <c r="V277" s="80">
        <v>13.575680311258216</v>
      </c>
      <c r="W277" s="80">
        <v>9.906489086861255</v>
      </c>
      <c r="X277" s="63"/>
      <c r="Y277" s="63"/>
    </row>
    <row r="278" spans="1:25" ht="12.75">
      <c r="A278" s="11">
        <v>5252</v>
      </c>
      <c r="B278" s="14">
        <v>52</v>
      </c>
      <c r="C278" s="14">
        <v>52</v>
      </c>
      <c r="D278" s="80">
        <v>0.9466020553404672</v>
      </c>
      <c r="E278" s="80">
        <v>0.898617716293375</v>
      </c>
      <c r="F278" s="80">
        <v>0.9434545830612291</v>
      </c>
      <c r="G278" s="80">
        <v>0.8929616918833354</v>
      </c>
      <c r="H278" s="80">
        <v>12.069871911068224</v>
      </c>
      <c r="I278" s="80">
        <v>12.721857266955888</v>
      </c>
      <c r="J278" s="80">
        <v>13.431597989024878</v>
      </c>
      <c r="K278" s="80">
        <v>11.360131188999235</v>
      </c>
      <c r="M278" s="11">
        <v>5559</v>
      </c>
      <c r="N278" s="14">
        <v>55</v>
      </c>
      <c r="O278" s="14">
        <v>59</v>
      </c>
      <c r="P278" s="80">
        <v>0.93971</v>
      </c>
      <c r="Q278" s="80">
        <v>0.88628</v>
      </c>
      <c r="R278" s="80">
        <v>0.92716</v>
      </c>
      <c r="S278" s="80">
        <v>0.86421</v>
      </c>
      <c r="T278" s="80">
        <v>11.957906382297145</v>
      </c>
      <c r="U278" s="80">
        <v>11.299325679523628</v>
      </c>
      <c r="V278" s="80">
        <v>13.492292503093534</v>
      </c>
      <c r="W278" s="80">
        <v>9.764939558727239</v>
      </c>
      <c r="X278" s="63"/>
      <c r="Y278" s="63"/>
    </row>
    <row r="279" spans="1:25" ht="12.75">
      <c r="A279" s="11">
        <v>5253</v>
      </c>
      <c r="B279" s="14">
        <v>52</v>
      </c>
      <c r="C279" s="14">
        <v>53</v>
      </c>
      <c r="D279" s="80">
        <v>0.9485761498967643</v>
      </c>
      <c r="E279" s="80">
        <v>0.9021824546223408</v>
      </c>
      <c r="F279" s="80">
        <v>0.9452114805029411</v>
      </c>
      <c r="G279" s="80">
        <v>0.896114683684303</v>
      </c>
      <c r="H279" s="80">
        <v>12.069871911068224</v>
      </c>
      <c r="I279" s="80">
        <v>12.597108745540904</v>
      </c>
      <c r="J279" s="80">
        <v>13.378526537761973</v>
      </c>
      <c r="K279" s="80">
        <v>11.288454118847154</v>
      </c>
      <c r="M279" s="11">
        <v>5560</v>
      </c>
      <c r="N279" s="14">
        <v>55</v>
      </c>
      <c r="O279" s="14">
        <v>60</v>
      </c>
      <c r="P279" s="80">
        <v>0.94274</v>
      </c>
      <c r="Q279" s="80">
        <v>0.89168</v>
      </c>
      <c r="R279" s="80">
        <v>0.92978</v>
      </c>
      <c r="S279" s="80">
        <v>0.86877</v>
      </c>
      <c r="T279" s="80">
        <v>11.957906382297145</v>
      </c>
      <c r="U279" s="80">
        <v>11.069446632849349</v>
      </c>
      <c r="V279" s="80">
        <v>13.410557389973913</v>
      </c>
      <c r="W279" s="80">
        <v>9.616795625172582</v>
      </c>
      <c r="X279" s="63"/>
      <c r="Y279" s="63"/>
    </row>
    <row r="280" spans="1:25" ht="12.75">
      <c r="A280" s="11">
        <v>5254</v>
      </c>
      <c r="B280" s="14">
        <v>52</v>
      </c>
      <c r="C280" s="14">
        <v>54</v>
      </c>
      <c r="D280" s="80">
        <v>0.9505677177562819</v>
      </c>
      <c r="E280" s="80">
        <v>0.9057923354158838</v>
      </c>
      <c r="F280" s="80">
        <v>0.946978363777502</v>
      </c>
      <c r="G280" s="80">
        <v>0.8992962074118396</v>
      </c>
      <c r="H280" s="80">
        <v>12.069871911068224</v>
      </c>
      <c r="I280" s="80">
        <v>12.465635700008683</v>
      </c>
      <c r="J280" s="80">
        <v>13.325208703081469</v>
      </c>
      <c r="K280" s="80">
        <v>11.21029890799544</v>
      </c>
      <c r="M280" s="11">
        <v>5561</v>
      </c>
      <c r="N280" s="14">
        <v>55</v>
      </c>
      <c r="O280" s="14">
        <v>61</v>
      </c>
      <c r="P280" s="80">
        <v>0.94572</v>
      </c>
      <c r="Q280" s="80">
        <v>0.89702</v>
      </c>
      <c r="R280" s="80">
        <v>0.93237</v>
      </c>
      <c r="S280" s="80">
        <v>0.8733</v>
      </c>
      <c r="T280" s="80">
        <v>11.957906382297145</v>
      </c>
      <c r="U280" s="80">
        <v>10.835087279550956</v>
      </c>
      <c r="V280" s="80">
        <v>13.330672700936113</v>
      </c>
      <c r="W280" s="80">
        <v>9.462320960911988</v>
      </c>
      <c r="X280" s="63"/>
      <c r="Y280" s="63"/>
    </row>
    <row r="281" spans="1:25" ht="12.75">
      <c r="A281" s="11">
        <v>5255</v>
      </c>
      <c r="B281" s="14">
        <v>52</v>
      </c>
      <c r="C281" s="14">
        <v>55</v>
      </c>
      <c r="D281" s="80">
        <v>0.9525722490948652</v>
      </c>
      <c r="E281" s="80">
        <v>0.9094395754838558</v>
      </c>
      <c r="F281" s="80">
        <v>0.9487508080792143</v>
      </c>
      <c r="G281" s="80">
        <v>0.9024984897688321</v>
      </c>
      <c r="H281" s="80">
        <v>12.069871911068224</v>
      </c>
      <c r="I281" s="80">
        <v>12.326958079647275</v>
      </c>
      <c r="J281" s="80">
        <v>13.271768940390132</v>
      </c>
      <c r="K281" s="80">
        <v>11.125061050325368</v>
      </c>
      <c r="M281" s="11">
        <v>5562</v>
      </c>
      <c r="N281" s="14">
        <v>55</v>
      </c>
      <c r="O281" s="14">
        <v>62</v>
      </c>
      <c r="P281" s="80">
        <v>0.94864</v>
      </c>
      <c r="Q281" s="80">
        <v>0.9023</v>
      </c>
      <c r="R281" s="80">
        <v>0.93492</v>
      </c>
      <c r="S281" s="80">
        <v>0.8778</v>
      </c>
      <c r="T281" s="80">
        <v>11.957906382297145</v>
      </c>
      <c r="U281" s="80">
        <v>10.59586651273023</v>
      </c>
      <c r="V281" s="80">
        <v>13.252715820861273</v>
      </c>
      <c r="W281" s="80">
        <v>9.301057074166103</v>
      </c>
      <c r="X281" s="63"/>
      <c r="Y281" s="63"/>
    </row>
    <row r="282" spans="1:25" ht="12.75">
      <c r="A282" s="11">
        <v>5256</v>
      </c>
      <c r="B282" s="14">
        <v>52</v>
      </c>
      <c r="C282" s="14">
        <v>56</v>
      </c>
      <c r="D282" s="80">
        <v>0.954583762806542</v>
      </c>
      <c r="E282" s="80">
        <v>0.9131135799150968</v>
      </c>
      <c r="F282" s="80">
        <v>0.9505242985835405</v>
      </c>
      <c r="G282" s="80">
        <v>0.9057134884596507</v>
      </c>
      <c r="H282" s="80">
        <v>12.069871911068224</v>
      </c>
      <c r="I282" s="80">
        <v>12.18092293242958</v>
      </c>
      <c r="J282" s="80">
        <v>13.218368641708851</v>
      </c>
      <c r="K282" s="80">
        <v>11.032426201788953</v>
      </c>
      <c r="M282" s="11">
        <v>5563</v>
      </c>
      <c r="N282" s="14">
        <v>55</v>
      </c>
      <c r="O282" s="14">
        <v>63</v>
      </c>
      <c r="P282" s="80">
        <v>0.9515</v>
      </c>
      <c r="Q282" s="80">
        <v>0.90749</v>
      </c>
      <c r="R282" s="80">
        <v>0.93744</v>
      </c>
      <c r="S282" s="80">
        <v>0.88225</v>
      </c>
      <c r="T282" s="80">
        <v>11.957906382297145</v>
      </c>
      <c r="U282" s="80">
        <v>10.352217524746166</v>
      </c>
      <c r="V282" s="80">
        <v>13.17685890343051</v>
      </c>
      <c r="W282" s="80">
        <v>9.133265003612802</v>
      </c>
      <c r="X282" s="63"/>
      <c r="Y282" s="63"/>
    </row>
    <row r="283" spans="1:25" ht="12.75">
      <c r="A283" s="11">
        <v>5257</v>
      </c>
      <c r="B283" s="14">
        <v>52</v>
      </c>
      <c r="C283" s="14">
        <v>57</v>
      </c>
      <c r="D283" s="80">
        <v>0.9565952348662236</v>
      </c>
      <c r="E283" s="80">
        <v>0.9168016735886391</v>
      </c>
      <c r="F283" s="80">
        <v>0.9522943807931107</v>
      </c>
      <c r="G283" s="80">
        <v>0.9089331615058012</v>
      </c>
      <c r="H283" s="80">
        <v>12.069871911068224</v>
      </c>
      <c r="I283" s="80">
        <v>12.027672503994053</v>
      </c>
      <c r="J283" s="80">
        <v>13.165194020450567</v>
      </c>
      <c r="K283" s="80">
        <v>10.93235039461171</v>
      </c>
      <c r="M283" s="11">
        <v>5564</v>
      </c>
      <c r="N283" s="14">
        <v>55</v>
      </c>
      <c r="O283" s="14">
        <v>64</v>
      </c>
      <c r="P283" s="80">
        <v>0.9543</v>
      </c>
      <c r="Q283" s="80">
        <v>0.91259</v>
      </c>
      <c r="R283" s="80">
        <v>0.93992</v>
      </c>
      <c r="S283" s="80">
        <v>0.88665</v>
      </c>
      <c r="T283" s="80">
        <v>11.957906382297145</v>
      </c>
      <c r="U283" s="80">
        <v>10.104672229504997</v>
      </c>
      <c r="V283" s="80">
        <v>13.10326352441772</v>
      </c>
      <c r="W283" s="80">
        <v>8.959315087384422</v>
      </c>
      <c r="X283" s="63"/>
      <c r="Y283" s="63"/>
    </row>
    <row r="284" spans="1:25" ht="12.75">
      <c r="A284" s="11">
        <v>5258</v>
      </c>
      <c r="B284" s="14">
        <v>52</v>
      </c>
      <c r="C284" s="14">
        <v>58</v>
      </c>
      <c r="D284" s="80">
        <v>0.9585988009345823</v>
      </c>
      <c r="E284" s="80">
        <v>0.9204894346519638</v>
      </c>
      <c r="F284" s="80">
        <v>0.9540567994643784</v>
      </c>
      <c r="G284" s="80">
        <v>0.912149721873818</v>
      </c>
      <c r="H284" s="80">
        <v>12.069871911068224</v>
      </c>
      <c r="I284" s="80">
        <v>11.867672523703659</v>
      </c>
      <c r="J284" s="80">
        <v>13.11245024298604</v>
      </c>
      <c r="K284" s="80">
        <v>10.825094191785844</v>
      </c>
      <c r="M284" s="11">
        <v>5565</v>
      </c>
      <c r="N284" s="14">
        <v>55</v>
      </c>
      <c r="O284" s="14">
        <v>65</v>
      </c>
      <c r="P284" s="80">
        <v>0.95702</v>
      </c>
      <c r="Q284" s="80">
        <v>0.91757</v>
      </c>
      <c r="R284" s="80">
        <v>0.94235</v>
      </c>
      <c r="S284" s="80">
        <v>0.89099</v>
      </c>
      <c r="T284" s="80">
        <v>11.957906382297145</v>
      </c>
      <c r="U284" s="80">
        <v>9.853863023301658</v>
      </c>
      <c r="V284" s="80">
        <v>13.032077904004433</v>
      </c>
      <c r="W284" s="80">
        <v>8.77969150159437</v>
      </c>
      <c r="X284" s="63"/>
      <c r="Y284" s="63"/>
    </row>
    <row r="285" spans="1:25" ht="12.75">
      <c r="A285" s="11">
        <v>5259</v>
      </c>
      <c r="B285" s="14">
        <v>52</v>
      </c>
      <c r="C285" s="14">
        <v>59</v>
      </c>
      <c r="D285" s="80">
        <v>0.9605872341182246</v>
      </c>
      <c r="E285" s="80">
        <v>0.9241633984960518</v>
      </c>
      <c r="F285" s="80">
        <v>0.955807578030299</v>
      </c>
      <c r="G285" s="80">
        <v>0.9153557887609659</v>
      </c>
      <c r="H285" s="80">
        <v>12.069871911068224</v>
      </c>
      <c r="I285" s="80">
        <v>11.701337267243586</v>
      </c>
      <c r="J285" s="80">
        <v>13.060322374495973</v>
      </c>
      <c r="K285" s="80">
        <v>10.710886803815837</v>
      </c>
      <c r="M285" s="11">
        <v>5566</v>
      </c>
      <c r="N285" s="14">
        <v>55</v>
      </c>
      <c r="O285" s="14">
        <v>66</v>
      </c>
      <c r="P285" s="80">
        <v>0.95965</v>
      </c>
      <c r="Q285" s="80">
        <v>0.92243</v>
      </c>
      <c r="R285" s="80">
        <v>0.94474</v>
      </c>
      <c r="S285" s="80">
        <v>0.89526</v>
      </c>
      <c r="T285" s="80">
        <v>11.957906382297145</v>
      </c>
      <c r="U285" s="80">
        <v>9.600544945336708</v>
      </c>
      <c r="V285" s="80">
        <v>12.96343642436275</v>
      </c>
      <c r="W285" s="80">
        <v>8.595014903271105</v>
      </c>
      <c r="X285" s="63"/>
      <c r="Y285" s="63"/>
    </row>
    <row r="286" spans="1:25" ht="12.75">
      <c r="A286" s="11">
        <v>5260</v>
      </c>
      <c r="B286" s="14">
        <v>52</v>
      </c>
      <c r="C286" s="14">
        <v>60</v>
      </c>
      <c r="D286" s="80">
        <v>0.962554569492327</v>
      </c>
      <c r="E286" s="80">
        <v>0.9278122407467692</v>
      </c>
      <c r="F286" s="80">
        <v>0.9575429903691259</v>
      </c>
      <c r="G286" s="80">
        <v>0.9185443442969266</v>
      </c>
      <c r="H286" s="80">
        <v>12.069871911068224</v>
      </c>
      <c r="I286" s="80">
        <v>11.52882058486999</v>
      </c>
      <c r="J286" s="80">
        <v>13.008959551291902</v>
      </c>
      <c r="K286" s="80">
        <v>10.589732944646315</v>
      </c>
      <c r="M286" s="11">
        <v>5567</v>
      </c>
      <c r="N286" s="14">
        <v>55</v>
      </c>
      <c r="O286" s="14">
        <v>67</v>
      </c>
      <c r="P286" s="80">
        <v>0.9622</v>
      </c>
      <c r="Q286" s="80">
        <v>0.92715</v>
      </c>
      <c r="R286" s="80">
        <v>0.94707</v>
      </c>
      <c r="S286" s="80">
        <v>0.89947</v>
      </c>
      <c r="T286" s="80">
        <v>11.957906382297145</v>
      </c>
      <c r="U286" s="80">
        <v>9.34521708601059</v>
      </c>
      <c r="V286" s="80">
        <v>12.897420265851808</v>
      </c>
      <c r="W286" s="80">
        <v>8.405703202455927</v>
      </c>
      <c r="X286" s="63"/>
      <c r="Y286" s="63"/>
    </row>
    <row r="287" spans="1:25" ht="12.75">
      <c r="A287" s="11">
        <v>5261</v>
      </c>
      <c r="B287" s="14">
        <v>52</v>
      </c>
      <c r="C287" s="14">
        <v>61</v>
      </c>
      <c r="D287" s="80">
        <v>0.9644949879523722</v>
      </c>
      <c r="E287" s="80">
        <v>0.9314247413297292</v>
      </c>
      <c r="F287" s="80">
        <v>0.9592595412549408</v>
      </c>
      <c r="G287" s="80">
        <v>0.9217087057532393</v>
      </c>
      <c r="H287" s="80">
        <v>12.069871911068224</v>
      </c>
      <c r="I287" s="80">
        <v>11.350340060338736</v>
      </c>
      <c r="J287" s="80">
        <v>12.958504724533</v>
      </c>
      <c r="K287" s="80">
        <v>10.46170724687396</v>
      </c>
      <c r="M287" s="11">
        <v>5568</v>
      </c>
      <c r="N287" s="14">
        <v>55</v>
      </c>
      <c r="O287" s="14">
        <v>68</v>
      </c>
      <c r="P287" s="80">
        <v>0.96466</v>
      </c>
      <c r="Q287" s="80">
        <v>0.93173</v>
      </c>
      <c r="R287" s="80">
        <v>0.94935</v>
      </c>
      <c r="S287" s="80">
        <v>0.90359</v>
      </c>
      <c r="T287" s="80">
        <v>11.957906382297145</v>
      </c>
      <c r="U287" s="80">
        <v>9.088833284400538</v>
      </c>
      <c r="V287" s="80">
        <v>12.834131746459725</v>
      </c>
      <c r="W287" s="80">
        <v>8.212607920237957</v>
      </c>
      <c r="X287" s="63"/>
      <c r="Y287" s="63"/>
    </row>
    <row r="288" spans="1:25" ht="12.75">
      <c r="A288" s="11">
        <v>5262</v>
      </c>
      <c r="B288" s="14">
        <v>52</v>
      </c>
      <c r="C288" s="14">
        <v>62</v>
      </c>
      <c r="D288" s="80">
        <v>0.9664029748401244</v>
      </c>
      <c r="E288" s="80">
        <v>0.9349900893248031</v>
      </c>
      <c r="F288" s="80">
        <v>0.9609540030243239</v>
      </c>
      <c r="G288" s="80">
        <v>0.9248426015993012</v>
      </c>
      <c r="H288" s="80">
        <v>12.069871911068224</v>
      </c>
      <c r="I288" s="80">
        <v>11.166150695052348</v>
      </c>
      <c r="J288" s="80">
        <v>12.909090747458512</v>
      </c>
      <c r="K288" s="80">
        <v>10.326931858662059</v>
      </c>
      <c r="M288" s="11">
        <v>5569</v>
      </c>
      <c r="N288" s="14">
        <v>55</v>
      </c>
      <c r="O288" s="14">
        <v>69</v>
      </c>
      <c r="P288" s="80">
        <v>0.96702</v>
      </c>
      <c r="Q288" s="80">
        <v>0.93614</v>
      </c>
      <c r="R288" s="80">
        <v>0.95158</v>
      </c>
      <c r="S288" s="80">
        <v>0.90764</v>
      </c>
      <c r="T288" s="80">
        <v>11.957906382297145</v>
      </c>
      <c r="U288" s="80">
        <v>8.83251293878797</v>
      </c>
      <c r="V288" s="80">
        <v>12.773655867023459</v>
      </c>
      <c r="W288" s="80">
        <v>8.016763454061655</v>
      </c>
      <c r="X288" s="63"/>
      <c r="Y288" s="63"/>
    </row>
    <row r="289" spans="1:25" ht="12.75">
      <c r="A289" s="11">
        <v>5263</v>
      </c>
      <c r="B289" s="14">
        <v>52</v>
      </c>
      <c r="C289" s="14">
        <v>63</v>
      </c>
      <c r="D289" s="80">
        <v>0.9682733550903962</v>
      </c>
      <c r="E289" s="80">
        <v>0.938497963494409</v>
      </c>
      <c r="F289" s="80">
        <v>0.9626234437220735</v>
      </c>
      <c r="G289" s="80">
        <v>0.9279402333670768</v>
      </c>
      <c r="H289" s="80">
        <v>12.069871911068224</v>
      </c>
      <c r="I289" s="80">
        <v>10.976552833162348</v>
      </c>
      <c r="J289" s="80">
        <v>12.860839746659854</v>
      </c>
      <c r="K289" s="80">
        <v>10.185584997570716</v>
      </c>
      <c r="M289" s="11">
        <v>5570</v>
      </c>
      <c r="N289" s="14">
        <v>55</v>
      </c>
      <c r="O289" s="14">
        <v>70</v>
      </c>
      <c r="P289" s="80">
        <v>0.96928</v>
      </c>
      <c r="Q289" s="80">
        <v>0.94039</v>
      </c>
      <c r="R289" s="80">
        <v>0.95376</v>
      </c>
      <c r="S289" s="80">
        <v>0.91161</v>
      </c>
      <c r="T289" s="80">
        <v>11.957906382297145</v>
      </c>
      <c r="U289" s="80">
        <v>8.575986307576505</v>
      </c>
      <c r="V289" s="80">
        <v>12.715926397458249</v>
      </c>
      <c r="W289" s="80">
        <v>7.8179662924154005</v>
      </c>
      <c r="X289" s="63"/>
      <c r="Y289" s="63"/>
    </row>
    <row r="290" spans="1:25" ht="12.75">
      <c r="A290" s="11">
        <v>5264</v>
      </c>
      <c r="B290" s="14">
        <v>52</v>
      </c>
      <c r="C290" s="14">
        <v>64</v>
      </c>
      <c r="D290" s="80">
        <v>0.9701009479930546</v>
      </c>
      <c r="E290" s="80">
        <v>0.9419378978386728</v>
      </c>
      <c r="F290" s="80">
        <v>0.9642652726658204</v>
      </c>
      <c r="G290" s="80">
        <v>0.9309963711921578</v>
      </c>
      <c r="H290" s="80">
        <v>12.069871911068224</v>
      </c>
      <c r="I290" s="80">
        <v>10.78204688352501</v>
      </c>
      <c r="J290" s="80">
        <v>12.813872272007735</v>
      </c>
      <c r="K290" s="80">
        <v>10.0380465225855</v>
      </c>
      <c r="M290" s="11">
        <v>5640</v>
      </c>
      <c r="N290" s="14">
        <v>56</v>
      </c>
      <c r="O290" s="14">
        <v>40</v>
      </c>
      <c r="P290" s="80">
        <v>0.87434</v>
      </c>
      <c r="Q290" s="80">
        <v>0.77673</v>
      </c>
      <c r="R290" s="80">
        <v>0.86979</v>
      </c>
      <c r="S290" s="80">
        <v>0.76959</v>
      </c>
      <c r="T290" s="80">
        <v>11.743890776415473</v>
      </c>
      <c r="U290" s="80">
        <v>14.651451235201971</v>
      </c>
      <c r="V290" s="80">
        <v>15.11969799407704</v>
      </c>
      <c r="W290" s="80">
        <v>11.275644017540404</v>
      </c>
      <c r="X290" s="63"/>
      <c r="Y290" s="63"/>
    </row>
    <row r="291" spans="1:25" ht="12.75">
      <c r="A291" s="11">
        <v>5265</v>
      </c>
      <c r="B291" s="14">
        <v>52</v>
      </c>
      <c r="C291" s="14">
        <v>65</v>
      </c>
      <c r="D291" s="80">
        <v>0.971881507510049</v>
      </c>
      <c r="E291" s="80">
        <v>0.9453010666085031</v>
      </c>
      <c r="F291" s="80">
        <v>0.9658772629078006</v>
      </c>
      <c r="G291" s="80">
        <v>0.9340064078116153</v>
      </c>
      <c r="H291" s="80">
        <v>12.069871911068224</v>
      </c>
      <c r="I291" s="80">
        <v>10.583019649789476</v>
      </c>
      <c r="J291" s="80">
        <v>12.768283393958093</v>
      </c>
      <c r="K291" s="80">
        <v>9.884608166899607</v>
      </c>
      <c r="M291" s="11">
        <v>5641</v>
      </c>
      <c r="N291" s="14">
        <v>56</v>
      </c>
      <c r="O291" s="14">
        <v>41</v>
      </c>
      <c r="P291" s="80">
        <v>0.87708</v>
      </c>
      <c r="Q291" s="80">
        <v>0.78106</v>
      </c>
      <c r="R291" s="80">
        <v>0.8722</v>
      </c>
      <c r="S291" s="80">
        <v>0.77336</v>
      </c>
      <c r="T291" s="80">
        <v>11.743890776415473</v>
      </c>
      <c r="U291" s="80">
        <v>14.524888242377765</v>
      </c>
      <c r="V291" s="80">
        <v>15.035764352957232</v>
      </c>
      <c r="W291" s="80">
        <v>11.233014665836007</v>
      </c>
      <c r="X291" s="63"/>
      <c r="Y291" s="63"/>
    </row>
    <row r="292" spans="1:25" ht="12.75">
      <c r="A292" s="11">
        <v>5266</v>
      </c>
      <c r="B292" s="14">
        <v>52</v>
      </c>
      <c r="C292" s="14">
        <v>66</v>
      </c>
      <c r="D292" s="80">
        <v>0.9736121851723957</v>
      </c>
      <c r="E292" s="80">
        <v>0.948581200154611</v>
      </c>
      <c r="F292" s="80">
        <v>0.9674574798428734</v>
      </c>
      <c r="G292" s="80">
        <v>0.936966237182805</v>
      </c>
      <c r="H292" s="80">
        <v>12.069871911068224</v>
      </c>
      <c r="I292" s="80">
        <v>10.379509973405066</v>
      </c>
      <c r="J292" s="80">
        <v>12.724131480890549</v>
      </c>
      <c r="K292" s="80">
        <v>9.725250403582741</v>
      </c>
      <c r="M292" s="11">
        <v>5642</v>
      </c>
      <c r="N292" s="14">
        <v>56</v>
      </c>
      <c r="O292" s="14">
        <v>42</v>
      </c>
      <c r="P292" s="80">
        <v>0.87989</v>
      </c>
      <c r="Q292" s="80">
        <v>0.78554</v>
      </c>
      <c r="R292" s="80">
        <v>0.87466</v>
      </c>
      <c r="S292" s="80">
        <v>0.77724</v>
      </c>
      <c r="T292" s="80">
        <v>11.743890776415473</v>
      </c>
      <c r="U292" s="80">
        <v>14.392811567186646</v>
      </c>
      <c r="V292" s="80">
        <v>14.950075605133986</v>
      </c>
      <c r="W292" s="80">
        <v>11.186626738468131</v>
      </c>
      <c r="X292" s="63"/>
      <c r="Y292" s="63"/>
    </row>
    <row r="293" spans="1:25" ht="12.75">
      <c r="A293" s="11">
        <v>5267</v>
      </c>
      <c r="B293" s="14">
        <v>52</v>
      </c>
      <c r="C293" s="14">
        <v>67</v>
      </c>
      <c r="D293" s="80">
        <v>0.975291274787968</v>
      </c>
      <c r="E293" s="80">
        <v>0.9517741489194514</v>
      </c>
      <c r="F293" s="80">
        <v>0.9690041676042727</v>
      </c>
      <c r="G293" s="80">
        <v>0.9398720510369042</v>
      </c>
      <c r="H293" s="80">
        <v>12.069871911068224</v>
      </c>
      <c r="I293" s="80">
        <v>10.171201717661095</v>
      </c>
      <c r="J293" s="80">
        <v>12.681445408841101</v>
      </c>
      <c r="K293" s="80">
        <v>9.559628219888216</v>
      </c>
      <c r="M293" s="11">
        <v>5643</v>
      </c>
      <c r="N293" s="14">
        <v>56</v>
      </c>
      <c r="O293" s="14">
        <v>43</v>
      </c>
      <c r="P293" s="80">
        <v>0.88278</v>
      </c>
      <c r="Q293" s="80">
        <v>0.79016</v>
      </c>
      <c r="R293" s="80">
        <v>0.87717</v>
      </c>
      <c r="S293" s="80">
        <v>0.78121</v>
      </c>
      <c r="T293" s="80">
        <v>11.743890776415473</v>
      </c>
      <c r="U293" s="80">
        <v>14.255146405663213</v>
      </c>
      <c r="V293" s="80">
        <v>14.86276542274267</v>
      </c>
      <c r="W293" s="80">
        <v>11.136271759336017</v>
      </c>
      <c r="X293" s="63"/>
      <c r="Y293" s="63"/>
    </row>
    <row r="294" spans="1:25" ht="12.75">
      <c r="A294" s="11">
        <v>5268</v>
      </c>
      <c r="B294" s="14">
        <v>52</v>
      </c>
      <c r="C294" s="14">
        <v>68</v>
      </c>
      <c r="D294" s="80">
        <v>0.9769180340950594</v>
      </c>
      <c r="E294" s="80">
        <v>0.9548775823374077</v>
      </c>
      <c r="F294" s="80">
        <v>0.9705156313687859</v>
      </c>
      <c r="G294" s="80">
        <v>0.9427201237248194</v>
      </c>
      <c r="H294" s="80">
        <v>12.069871911068224</v>
      </c>
      <c r="I294" s="80">
        <v>9.957383952091014</v>
      </c>
      <c r="J294" s="80">
        <v>12.640229631868468</v>
      </c>
      <c r="K294" s="80">
        <v>9.387026231290772</v>
      </c>
      <c r="M294" s="11">
        <v>5644</v>
      </c>
      <c r="N294" s="14">
        <v>56</v>
      </c>
      <c r="O294" s="14">
        <v>44</v>
      </c>
      <c r="P294" s="80">
        <v>0.88573</v>
      </c>
      <c r="Q294" s="80">
        <v>0.7949</v>
      </c>
      <c r="R294" s="80">
        <v>0.87973</v>
      </c>
      <c r="S294" s="80">
        <v>0.78528</v>
      </c>
      <c r="T294" s="80">
        <v>11.743890776415473</v>
      </c>
      <c r="U294" s="80">
        <v>14.111860029959388</v>
      </c>
      <c r="V294" s="80">
        <v>14.773985091922317</v>
      </c>
      <c r="W294" s="80">
        <v>11.081765714452544</v>
      </c>
      <c r="X294" s="63"/>
      <c r="Y294" s="63"/>
    </row>
    <row r="295" spans="1:25" ht="12.75">
      <c r="A295" s="11">
        <v>5269</v>
      </c>
      <c r="B295" s="14">
        <v>52</v>
      </c>
      <c r="C295" s="14">
        <v>69</v>
      </c>
      <c r="D295" s="80">
        <v>0.9784935331740087</v>
      </c>
      <c r="E295" s="80">
        <v>0.9578926467845256</v>
      </c>
      <c r="F295" s="80">
        <v>0.9719900414236812</v>
      </c>
      <c r="G295" s="80">
        <v>0.9455064450638015</v>
      </c>
      <c r="H295" s="80">
        <v>12.069871911068224</v>
      </c>
      <c r="I295" s="80">
        <v>9.736404867527444</v>
      </c>
      <c r="J295" s="80">
        <v>12.6004432245979</v>
      </c>
      <c r="K295" s="80">
        <v>9.205833553997767</v>
      </c>
      <c r="M295" s="11">
        <v>5645</v>
      </c>
      <c r="N295" s="14">
        <v>56</v>
      </c>
      <c r="O295" s="14">
        <v>45</v>
      </c>
      <c r="P295" s="80">
        <v>0.88875</v>
      </c>
      <c r="Q295" s="80">
        <v>0.79978</v>
      </c>
      <c r="R295" s="80">
        <v>0.88233</v>
      </c>
      <c r="S295" s="80">
        <v>0.78944</v>
      </c>
      <c r="T295" s="80">
        <v>11.743890776415473</v>
      </c>
      <c r="U295" s="80">
        <v>13.962932386937966</v>
      </c>
      <c r="V295" s="80">
        <v>14.683896240546662</v>
      </c>
      <c r="W295" s="80">
        <v>11.022926922806779</v>
      </c>
      <c r="X295" s="63"/>
      <c r="Y295" s="63"/>
    </row>
    <row r="296" spans="1:25" ht="12.75">
      <c r="A296" s="11">
        <v>5270</v>
      </c>
      <c r="B296" s="14">
        <v>52</v>
      </c>
      <c r="C296" s="14">
        <v>70</v>
      </c>
      <c r="D296" s="80">
        <v>0.9800180183673347</v>
      </c>
      <c r="E296" s="80">
        <v>0.9608189517625397</v>
      </c>
      <c r="F296" s="80">
        <v>0.9734252762131806</v>
      </c>
      <c r="G296" s="80">
        <v>0.9482264209880586</v>
      </c>
      <c r="H296" s="80">
        <v>12.069871911068224</v>
      </c>
      <c r="I296" s="80">
        <v>9.506681920448004</v>
      </c>
      <c r="J296" s="80">
        <v>12.562066858617934</v>
      </c>
      <c r="K296" s="80">
        <v>9.014486972898295</v>
      </c>
      <c r="M296" s="11">
        <v>5646</v>
      </c>
      <c r="N296" s="14">
        <v>56</v>
      </c>
      <c r="O296" s="14">
        <v>46</v>
      </c>
      <c r="P296" s="80">
        <v>0.89183</v>
      </c>
      <c r="Q296" s="80">
        <v>0.80478</v>
      </c>
      <c r="R296" s="80">
        <v>0.88498</v>
      </c>
      <c r="S296" s="80">
        <v>0.79369</v>
      </c>
      <c r="T296" s="80">
        <v>11.743890776415473</v>
      </c>
      <c r="U296" s="80">
        <v>13.808412018555867</v>
      </c>
      <c r="V296" s="80">
        <v>14.592681509867699</v>
      </c>
      <c r="W296" s="80">
        <v>10.95962128510364</v>
      </c>
      <c r="X296" s="63"/>
      <c r="Y296" s="63"/>
    </row>
    <row r="297" spans="1:25" ht="12.75">
      <c r="A297" s="11">
        <v>5271</v>
      </c>
      <c r="B297" s="14">
        <v>52</v>
      </c>
      <c r="C297" s="14">
        <v>71</v>
      </c>
      <c r="D297" s="80">
        <v>0.9814890234563131</v>
      </c>
      <c r="E297" s="80">
        <v>0.9636509042139323</v>
      </c>
      <c r="F297" s="80">
        <v>0.9748190737550471</v>
      </c>
      <c r="G297" s="80">
        <v>0.9508751565693169</v>
      </c>
      <c r="H297" s="80">
        <v>12.069871911068224</v>
      </c>
      <c r="I297" s="80">
        <v>9.267772420208832</v>
      </c>
      <c r="J297" s="80">
        <v>12.525149780162184</v>
      </c>
      <c r="K297" s="80">
        <v>8.81249455111487</v>
      </c>
      <c r="M297" s="11">
        <v>5647</v>
      </c>
      <c r="N297" s="14">
        <v>56</v>
      </c>
      <c r="O297" s="14">
        <v>47</v>
      </c>
      <c r="P297" s="80">
        <v>0.89496</v>
      </c>
      <c r="Q297" s="80">
        <v>0.8099</v>
      </c>
      <c r="R297" s="80">
        <v>0.88767</v>
      </c>
      <c r="S297" s="80">
        <v>0.79802</v>
      </c>
      <c r="T297" s="80">
        <v>11.743890776415473</v>
      </c>
      <c r="U297" s="80">
        <v>13.648076076793563</v>
      </c>
      <c r="V297" s="80">
        <v>14.500475336778276</v>
      </c>
      <c r="W297" s="80">
        <v>10.891491516430758</v>
      </c>
      <c r="X297" s="63"/>
      <c r="Y297" s="63"/>
    </row>
    <row r="298" spans="1:25" ht="12.75">
      <c r="A298" s="11">
        <v>5272</v>
      </c>
      <c r="B298" s="14">
        <v>52</v>
      </c>
      <c r="C298" s="14">
        <v>72</v>
      </c>
      <c r="D298" s="80">
        <v>0.9829022819775068</v>
      </c>
      <c r="E298" s="80">
        <v>0.9663793995433733</v>
      </c>
      <c r="F298" s="80">
        <v>0.9761693460038365</v>
      </c>
      <c r="G298" s="80">
        <v>0.9534480552947913</v>
      </c>
      <c r="H298" s="80">
        <v>12.069871911068224</v>
      </c>
      <c r="I298" s="80">
        <v>9.0203343406864</v>
      </c>
      <c r="J298" s="80">
        <v>12.489786016518352</v>
      </c>
      <c r="K298" s="80">
        <v>8.600420235236271</v>
      </c>
      <c r="M298" s="11">
        <v>5648</v>
      </c>
      <c r="N298" s="14">
        <v>56</v>
      </c>
      <c r="O298" s="14">
        <v>48</v>
      </c>
      <c r="P298" s="80">
        <v>0.89815</v>
      </c>
      <c r="Q298" s="80">
        <v>0.81512</v>
      </c>
      <c r="R298" s="80">
        <v>0.89039</v>
      </c>
      <c r="S298" s="80">
        <v>0.80243</v>
      </c>
      <c r="T298" s="80">
        <v>11.743890776415473</v>
      </c>
      <c r="U298" s="80">
        <v>13.481997168412134</v>
      </c>
      <c r="V298" s="80">
        <v>14.407481735527833</v>
      </c>
      <c r="W298" s="80">
        <v>10.818406209299772</v>
      </c>
      <c r="X298" s="63"/>
      <c r="Y298" s="63"/>
    </row>
    <row r="299" spans="1:25" ht="12.75">
      <c r="A299" s="11">
        <v>5273</v>
      </c>
      <c r="B299" s="14">
        <v>52</v>
      </c>
      <c r="C299" s="14">
        <v>73</v>
      </c>
      <c r="D299" s="80">
        <v>0.9842525183105144</v>
      </c>
      <c r="E299" s="80">
        <v>0.9689933138850523</v>
      </c>
      <c r="F299" s="80">
        <v>0.9774744710196555</v>
      </c>
      <c r="G299" s="80">
        <v>0.9559413856340448</v>
      </c>
      <c r="H299" s="80">
        <v>12.069871911068224</v>
      </c>
      <c r="I299" s="80">
        <v>8.766099567326068</v>
      </c>
      <c r="J299" s="80">
        <v>12.45609411139861</v>
      </c>
      <c r="K299" s="80">
        <v>8.379877366995682</v>
      </c>
      <c r="M299" s="11">
        <v>5649</v>
      </c>
      <c r="N299" s="14">
        <v>56</v>
      </c>
      <c r="O299" s="14">
        <v>49</v>
      </c>
      <c r="P299" s="80">
        <v>0.90137</v>
      </c>
      <c r="Q299" s="80">
        <v>0.82045</v>
      </c>
      <c r="R299" s="80">
        <v>0.89314</v>
      </c>
      <c r="S299" s="80">
        <v>0.80691</v>
      </c>
      <c r="T299" s="80">
        <v>11.743890776415473</v>
      </c>
      <c r="U299" s="80">
        <v>13.310311019081112</v>
      </c>
      <c r="V299" s="80">
        <v>14.31391941319094</v>
      </c>
      <c r="W299" s="80">
        <v>10.740282382305645</v>
      </c>
      <c r="X299" s="63"/>
      <c r="Y299" s="63"/>
    </row>
    <row r="300" spans="1:25" ht="12.75">
      <c r="A300" s="11">
        <v>5274</v>
      </c>
      <c r="B300" s="14">
        <v>52</v>
      </c>
      <c r="C300" s="14">
        <v>74</v>
      </c>
      <c r="D300" s="80">
        <v>0.9855366762710057</v>
      </c>
      <c r="E300" s="80">
        <v>0.9714857632217606</v>
      </c>
      <c r="F300" s="80">
        <v>0.9787333710692518</v>
      </c>
      <c r="G300" s="80">
        <v>0.9583524452316354</v>
      </c>
      <c r="H300" s="80">
        <v>12.069871911068224</v>
      </c>
      <c r="I300" s="80">
        <v>8.506256302654792</v>
      </c>
      <c r="J300" s="80">
        <v>12.424136686306786</v>
      </c>
      <c r="K300" s="80">
        <v>8.15199152741623</v>
      </c>
      <c r="M300" s="11">
        <v>5650</v>
      </c>
      <c r="N300" s="14">
        <v>56</v>
      </c>
      <c r="O300" s="14">
        <v>50</v>
      </c>
      <c r="P300" s="80">
        <v>0.90463</v>
      </c>
      <c r="Q300" s="80">
        <v>0.82587</v>
      </c>
      <c r="R300" s="80">
        <v>0.89592</v>
      </c>
      <c r="S300" s="80">
        <v>0.81146</v>
      </c>
      <c r="T300" s="80">
        <v>11.743890776415473</v>
      </c>
      <c r="U300" s="80">
        <v>13.133242467071671</v>
      </c>
      <c r="V300" s="80">
        <v>14.220023362835814</v>
      </c>
      <c r="W300" s="80">
        <v>10.65710988065133</v>
      </c>
      <c r="X300" s="63"/>
      <c r="Y300" s="63"/>
    </row>
    <row r="301" spans="1:25" ht="12.75">
      <c r="A301" s="11">
        <v>5275</v>
      </c>
      <c r="B301" s="14">
        <v>52</v>
      </c>
      <c r="C301" s="14">
        <v>75</v>
      </c>
      <c r="D301" s="80">
        <v>0.9867540306258683</v>
      </c>
      <c r="E301" s="80">
        <v>0.9738543853057405</v>
      </c>
      <c r="F301" s="80">
        <v>0.9799452697442725</v>
      </c>
      <c r="G301" s="80">
        <v>0.9606791093440651</v>
      </c>
      <c r="H301" s="80">
        <v>12.069871911068224</v>
      </c>
      <c r="I301" s="80">
        <v>8.241080326984909</v>
      </c>
      <c r="J301" s="80">
        <v>12.393918529492375</v>
      </c>
      <c r="K301" s="80">
        <v>7.9170337085607585</v>
      </c>
      <c r="M301" s="11">
        <v>5651</v>
      </c>
      <c r="N301" s="14">
        <v>56</v>
      </c>
      <c r="O301" s="14">
        <v>51</v>
      </c>
      <c r="P301" s="80">
        <v>0.90792</v>
      </c>
      <c r="Q301" s="80">
        <v>0.83137</v>
      </c>
      <c r="R301" s="80">
        <v>0.89872</v>
      </c>
      <c r="S301" s="80">
        <v>0.81607</v>
      </c>
      <c r="T301" s="80">
        <v>11.743890776415473</v>
      </c>
      <c r="U301" s="80">
        <v>12.950888759496237</v>
      </c>
      <c r="V301" s="80">
        <v>14.126002162101107</v>
      </c>
      <c r="W301" s="80">
        <v>10.568777373810603</v>
      </c>
      <c r="X301" s="63"/>
      <c r="Y301" s="63"/>
    </row>
    <row r="302" spans="1:25" ht="12.75">
      <c r="A302" s="11">
        <v>5276</v>
      </c>
      <c r="B302" s="14">
        <v>52</v>
      </c>
      <c r="C302" s="14">
        <v>76</v>
      </c>
      <c r="D302" s="80">
        <v>0.9879036535866064</v>
      </c>
      <c r="E302" s="80">
        <v>0.9760964528032565</v>
      </c>
      <c r="F302" s="80">
        <v>0.9811095601543178</v>
      </c>
      <c r="G302" s="80">
        <v>0.9629195856454532</v>
      </c>
      <c r="H302" s="80">
        <v>12.069871911068224</v>
      </c>
      <c r="I302" s="80">
        <v>7.971273340203032</v>
      </c>
      <c r="J302" s="80">
        <v>12.365450029456305</v>
      </c>
      <c r="K302" s="80">
        <v>7.6756952218149515</v>
      </c>
      <c r="M302" s="11">
        <v>5652</v>
      </c>
      <c r="N302" s="14">
        <v>56</v>
      </c>
      <c r="O302" s="14">
        <v>52</v>
      </c>
      <c r="P302" s="80">
        <v>0.91123</v>
      </c>
      <c r="Q302" s="80">
        <v>0.83694</v>
      </c>
      <c r="R302" s="80">
        <v>0.90153</v>
      </c>
      <c r="S302" s="80">
        <v>0.82072</v>
      </c>
      <c r="T302" s="80">
        <v>11.743890776415473</v>
      </c>
      <c r="U302" s="80">
        <v>12.76291009025659</v>
      </c>
      <c r="V302" s="80">
        <v>14.031988234203883</v>
      </c>
      <c r="W302" s="80">
        <v>10.47481263246818</v>
      </c>
      <c r="X302" s="63"/>
      <c r="Y302" s="63"/>
    </row>
    <row r="303" spans="1:25" ht="12.75">
      <c r="A303" s="11">
        <v>5277</v>
      </c>
      <c r="B303" s="14">
        <v>52</v>
      </c>
      <c r="C303" s="14">
        <v>77</v>
      </c>
      <c r="D303" s="80">
        <v>0.9889847196781548</v>
      </c>
      <c r="E303" s="80">
        <v>0.9782094682150652</v>
      </c>
      <c r="F303" s="80">
        <v>0.9822258998638892</v>
      </c>
      <c r="G303" s="80">
        <v>0.9650726027834</v>
      </c>
      <c r="H303" s="80">
        <v>12.069871911068224</v>
      </c>
      <c r="I303" s="80">
        <v>7.697902479305659</v>
      </c>
      <c r="J303" s="80">
        <v>12.338739608697583</v>
      </c>
      <c r="K303" s="80">
        <v>7.4290347816763</v>
      </c>
      <c r="M303" s="11">
        <v>5653</v>
      </c>
      <c r="N303" s="14">
        <v>56</v>
      </c>
      <c r="O303" s="14">
        <v>53</v>
      </c>
      <c r="P303" s="80">
        <v>0.91456</v>
      </c>
      <c r="Q303" s="80">
        <v>0.84257</v>
      </c>
      <c r="R303" s="80">
        <v>0.90436</v>
      </c>
      <c r="S303" s="80">
        <v>0.82542</v>
      </c>
      <c r="T303" s="80">
        <v>11.743890776415473</v>
      </c>
      <c r="U303" s="80">
        <v>12.569348154909962</v>
      </c>
      <c r="V303" s="80">
        <v>13.938191061685139</v>
      </c>
      <c r="W303" s="80">
        <v>10.375047869640298</v>
      </c>
      <c r="X303" s="63"/>
      <c r="Y303" s="63"/>
    </row>
    <row r="304" spans="1:25" ht="12.75">
      <c r="A304" s="11">
        <v>5278</v>
      </c>
      <c r="B304" s="14">
        <v>52</v>
      </c>
      <c r="C304" s="14">
        <v>78</v>
      </c>
      <c r="D304" s="80">
        <v>0.9899966868939198</v>
      </c>
      <c r="E304" s="80">
        <v>0.9801915242161725</v>
      </c>
      <c r="F304" s="80">
        <v>0.9832943008521693</v>
      </c>
      <c r="G304" s="80">
        <v>0.9671375912187119</v>
      </c>
      <c r="H304" s="80">
        <v>12.069871911068224</v>
      </c>
      <c r="I304" s="80">
        <v>7.422383396961946</v>
      </c>
      <c r="J304" s="80">
        <v>12.313789308390634</v>
      </c>
      <c r="K304" s="80">
        <v>7.178465999639537</v>
      </c>
      <c r="M304" s="11">
        <v>5654</v>
      </c>
      <c r="N304" s="14">
        <v>56</v>
      </c>
      <c r="O304" s="14">
        <v>54</v>
      </c>
      <c r="P304" s="80">
        <v>0.91789</v>
      </c>
      <c r="Q304" s="80">
        <v>0.84825</v>
      </c>
      <c r="R304" s="80">
        <v>0.9072</v>
      </c>
      <c r="S304" s="80">
        <v>0.83016</v>
      </c>
      <c r="T304" s="80">
        <v>11.743890776415473</v>
      </c>
      <c r="U304" s="80">
        <v>12.370496473688869</v>
      </c>
      <c r="V304" s="80">
        <v>13.84486053138066</v>
      </c>
      <c r="W304" s="80">
        <v>10.269526718723684</v>
      </c>
      <c r="X304" s="63"/>
      <c r="Y304" s="63"/>
    </row>
    <row r="305" spans="1:25" ht="12.75">
      <c r="A305" s="11">
        <v>5279</v>
      </c>
      <c r="B305" s="14">
        <v>52</v>
      </c>
      <c r="C305" s="14">
        <v>79</v>
      </c>
      <c r="D305" s="80">
        <v>0.9909408475692073</v>
      </c>
      <c r="E305" s="80">
        <v>0.9820443580786085</v>
      </c>
      <c r="F305" s="80">
        <v>0.9843150669819517</v>
      </c>
      <c r="G305" s="80">
        <v>0.9691145698667767</v>
      </c>
      <c r="H305" s="80">
        <v>12.069871911068224</v>
      </c>
      <c r="I305" s="80">
        <v>7.145273192322084</v>
      </c>
      <c r="J305" s="80">
        <v>12.290556747032483</v>
      </c>
      <c r="K305" s="80">
        <v>6.924588356357827</v>
      </c>
      <c r="M305" s="11">
        <v>5655</v>
      </c>
      <c r="N305" s="14">
        <v>56</v>
      </c>
      <c r="O305" s="14">
        <v>55</v>
      </c>
      <c r="P305" s="80">
        <v>0.92123</v>
      </c>
      <c r="Q305" s="80">
        <v>0.85396</v>
      </c>
      <c r="R305" s="80">
        <v>0.91004</v>
      </c>
      <c r="S305" s="80">
        <v>0.83493</v>
      </c>
      <c r="T305" s="80">
        <v>11.743890776415473</v>
      </c>
      <c r="U305" s="80">
        <v>12.16674593030391</v>
      </c>
      <c r="V305" s="80">
        <v>13.752251794337322</v>
      </c>
      <c r="W305" s="80">
        <v>10.158384912382058</v>
      </c>
      <c r="X305" s="63"/>
      <c r="Y305" s="63"/>
    </row>
    <row r="306" spans="1:25" ht="12.75">
      <c r="A306" s="11">
        <v>5280</v>
      </c>
      <c r="B306" s="14">
        <v>52</v>
      </c>
      <c r="C306" s="14">
        <v>80</v>
      </c>
      <c r="D306" s="80">
        <v>0.9918194686064593</v>
      </c>
      <c r="E306" s="80">
        <v>0.9837716934274482</v>
      </c>
      <c r="F306" s="80">
        <v>0.9852885444759562</v>
      </c>
      <c r="G306" s="80">
        <v>0.9710036672120821</v>
      </c>
      <c r="H306" s="80">
        <v>12.069871911068224</v>
      </c>
      <c r="I306" s="80">
        <v>6.866548106596771</v>
      </c>
      <c r="J306" s="80">
        <v>12.268976625071353</v>
      </c>
      <c r="K306" s="80">
        <v>6.667443392593643</v>
      </c>
      <c r="M306" s="11">
        <v>5656</v>
      </c>
      <c r="N306" s="14">
        <v>56</v>
      </c>
      <c r="O306" s="14">
        <v>56</v>
      </c>
      <c r="P306" s="80">
        <v>0.92456</v>
      </c>
      <c r="Q306" s="80">
        <v>0.8597</v>
      </c>
      <c r="R306" s="80">
        <v>0.91288</v>
      </c>
      <c r="S306" s="80">
        <v>0.83972</v>
      </c>
      <c r="T306" s="80">
        <v>11.743890776415473</v>
      </c>
      <c r="U306" s="80">
        <v>11.957906382297145</v>
      </c>
      <c r="V306" s="80">
        <v>13.660515835454985</v>
      </c>
      <c r="W306" s="80">
        <v>10.04128132325763</v>
      </c>
      <c r="X306" s="63"/>
      <c r="Y306" s="63"/>
    </row>
    <row r="307" spans="1:25" ht="12.75">
      <c r="A307" s="11">
        <v>5281</v>
      </c>
      <c r="B307" s="14">
        <v>52</v>
      </c>
      <c r="C307" s="14">
        <v>81</v>
      </c>
      <c r="D307" s="80">
        <v>0.9926341550154157</v>
      </c>
      <c r="E307" s="80">
        <v>0.9853760279850077</v>
      </c>
      <c r="F307" s="80">
        <v>0.9862150676781531</v>
      </c>
      <c r="G307" s="80">
        <v>0.9728050163652056</v>
      </c>
      <c r="H307" s="80">
        <v>12.069871911068224</v>
      </c>
      <c r="I307" s="80">
        <v>6.586841515746216</v>
      </c>
      <c r="J307" s="80">
        <v>12.249000958293928</v>
      </c>
      <c r="K307" s="80">
        <v>6.407712468520513</v>
      </c>
      <c r="M307" s="11">
        <v>5657</v>
      </c>
      <c r="N307" s="14">
        <v>56</v>
      </c>
      <c r="O307" s="14">
        <v>57</v>
      </c>
      <c r="P307" s="80">
        <v>0.92787</v>
      </c>
      <c r="Q307" s="80">
        <v>0.86544</v>
      </c>
      <c r="R307" s="80">
        <v>0.91571</v>
      </c>
      <c r="S307" s="80">
        <v>0.84452</v>
      </c>
      <c r="T307" s="80">
        <v>11.743890776415473</v>
      </c>
      <c r="U307" s="80">
        <v>11.743890776415473</v>
      </c>
      <c r="V307" s="80">
        <v>13.569822481415795</v>
      </c>
      <c r="W307" s="80">
        <v>9.91795907141515</v>
      </c>
      <c r="X307" s="63"/>
      <c r="Y307" s="63"/>
    </row>
    <row r="308" spans="1:25" ht="12.75">
      <c r="A308" s="11">
        <v>5282</v>
      </c>
      <c r="B308" s="14">
        <v>52</v>
      </c>
      <c r="C308" s="14">
        <v>82</v>
      </c>
      <c r="D308" s="80">
        <v>0.9933862314080015</v>
      </c>
      <c r="E308" s="80">
        <v>0.9868593719325476</v>
      </c>
      <c r="F308" s="80">
        <v>0.9870951227816938</v>
      </c>
      <c r="G308" s="80">
        <v>0.9745190737875675</v>
      </c>
      <c r="H308" s="80">
        <v>12.069871911068224</v>
      </c>
      <c r="I308" s="80">
        <v>6.307369945701943</v>
      </c>
      <c r="J308" s="80">
        <v>12.230589539249172</v>
      </c>
      <c r="K308" s="80">
        <v>6.1466523175209975</v>
      </c>
      <c r="M308" s="11">
        <v>5658</v>
      </c>
      <c r="N308" s="14">
        <v>56</v>
      </c>
      <c r="O308" s="14">
        <v>58</v>
      </c>
      <c r="P308" s="80">
        <v>0.93116</v>
      </c>
      <c r="Q308" s="80">
        <v>0.87119</v>
      </c>
      <c r="R308" s="80">
        <v>0.91853</v>
      </c>
      <c r="S308" s="80">
        <v>0.84933</v>
      </c>
      <c r="T308" s="80">
        <v>11.743890776415473</v>
      </c>
      <c r="U308" s="80">
        <v>11.524263015822326</v>
      </c>
      <c r="V308" s="80">
        <v>13.480289829375936</v>
      </c>
      <c r="W308" s="80">
        <v>9.787863962861861</v>
      </c>
      <c r="X308" s="63"/>
      <c r="Y308" s="63"/>
    </row>
    <row r="309" spans="1:25" ht="12.75">
      <c r="A309" s="11">
        <v>5283</v>
      </c>
      <c r="B309" s="14">
        <v>52</v>
      </c>
      <c r="C309" s="14">
        <v>83</v>
      </c>
      <c r="D309" s="80">
        <v>0.9940770181423852</v>
      </c>
      <c r="E309" s="80">
        <v>0.9882237866263768</v>
      </c>
      <c r="F309" s="80">
        <v>0.9879295130165336</v>
      </c>
      <c r="G309" s="80">
        <v>0.9761469440346133</v>
      </c>
      <c r="H309" s="80">
        <v>12.069871911068224</v>
      </c>
      <c r="I309" s="80">
        <v>6.029884548794651</v>
      </c>
      <c r="J309" s="80">
        <v>12.213703084675442</v>
      </c>
      <c r="K309" s="80">
        <v>5.886053375187432</v>
      </c>
      <c r="M309" s="11">
        <v>5659</v>
      </c>
      <c r="N309" s="14">
        <v>56</v>
      </c>
      <c r="O309" s="14">
        <v>59</v>
      </c>
      <c r="P309" s="80">
        <v>0.93443</v>
      </c>
      <c r="Q309" s="80">
        <v>0.87692</v>
      </c>
      <c r="R309" s="80">
        <v>0.92133</v>
      </c>
      <c r="S309" s="80">
        <v>0.85413</v>
      </c>
      <c r="T309" s="80">
        <v>11.743890776415473</v>
      </c>
      <c r="U309" s="80">
        <v>11.299325679523628</v>
      </c>
      <c r="V309" s="80">
        <v>13.392148457021065</v>
      </c>
      <c r="W309" s="80">
        <v>9.651067998918037</v>
      </c>
      <c r="X309" s="63"/>
      <c r="Y309" s="63"/>
    </row>
    <row r="310" spans="1:25" ht="12.75">
      <c r="A310" s="11">
        <v>5284</v>
      </c>
      <c r="B310" s="14">
        <v>52</v>
      </c>
      <c r="C310" s="14">
        <v>84</v>
      </c>
      <c r="D310" s="80">
        <v>0.9947095094537752</v>
      </c>
      <c r="E310" s="80">
        <v>0.9894747029356911</v>
      </c>
      <c r="F310" s="80">
        <v>0.9887192924203673</v>
      </c>
      <c r="G310" s="80">
        <v>0.9776902545552725</v>
      </c>
      <c r="H310" s="80">
        <v>12.069871911068224</v>
      </c>
      <c r="I310" s="80">
        <v>5.754899091682715</v>
      </c>
      <c r="J310" s="80">
        <v>12.19826224486376</v>
      </c>
      <c r="K310" s="80">
        <v>5.62650875788718</v>
      </c>
      <c r="M310" s="11">
        <v>5660</v>
      </c>
      <c r="N310" s="14">
        <v>56</v>
      </c>
      <c r="O310" s="14">
        <v>60</v>
      </c>
      <c r="P310" s="80">
        <v>0.93765</v>
      </c>
      <c r="Q310" s="80">
        <v>0.88263</v>
      </c>
      <c r="R310" s="80">
        <v>0.92411</v>
      </c>
      <c r="S310" s="80">
        <v>0.85892</v>
      </c>
      <c r="T310" s="80">
        <v>11.743890776415473</v>
      </c>
      <c r="U310" s="80">
        <v>11.069446632849349</v>
      </c>
      <c r="V310" s="80">
        <v>13.305621814557826</v>
      </c>
      <c r="W310" s="80">
        <v>9.507715594706996</v>
      </c>
      <c r="X310" s="63"/>
      <c r="Y310" s="63"/>
    </row>
    <row r="311" spans="1:25" ht="12.75">
      <c r="A311" s="11">
        <v>5285</v>
      </c>
      <c r="B311" s="14">
        <v>52</v>
      </c>
      <c r="C311" s="14">
        <v>85</v>
      </c>
      <c r="D311" s="80">
        <v>0.9952874280018045</v>
      </c>
      <c r="E311" s="80">
        <v>0.9906190643817215</v>
      </c>
      <c r="F311" s="80">
        <v>0.9894653729338011</v>
      </c>
      <c r="G311" s="80">
        <v>0.9791503887466315</v>
      </c>
      <c r="H311" s="80">
        <v>12.069871911068224</v>
      </c>
      <c r="I311" s="80">
        <v>5.482064905648727</v>
      </c>
      <c r="J311" s="80">
        <v>12.184170833216736</v>
      </c>
      <c r="K311" s="80">
        <v>5.367765983500217</v>
      </c>
      <c r="M311" s="11">
        <v>5661</v>
      </c>
      <c r="N311" s="14">
        <v>56</v>
      </c>
      <c r="O311" s="14">
        <v>61</v>
      </c>
      <c r="P311" s="80">
        <v>0.94084</v>
      </c>
      <c r="Q311" s="80">
        <v>0.88828</v>
      </c>
      <c r="R311" s="80">
        <v>0.92685</v>
      </c>
      <c r="S311" s="80">
        <v>0.86368</v>
      </c>
      <c r="T311" s="80">
        <v>11.743890776415473</v>
      </c>
      <c r="U311" s="80">
        <v>10.835087279550956</v>
      </c>
      <c r="V311" s="80">
        <v>13.220926880641928</v>
      </c>
      <c r="W311" s="80">
        <v>9.358051175324503</v>
      </c>
      <c r="X311" s="63"/>
      <c r="Y311" s="63"/>
    </row>
    <row r="312" spans="1:25" ht="12.75">
      <c r="A312" s="11">
        <v>5286</v>
      </c>
      <c r="B312" s="14">
        <v>52</v>
      </c>
      <c r="C312" s="14">
        <v>86</v>
      </c>
      <c r="D312" s="80">
        <v>0.9958134731877099</v>
      </c>
      <c r="E312" s="80">
        <v>0.9916618542896711</v>
      </c>
      <c r="F312" s="80">
        <v>0.9901684046524429</v>
      </c>
      <c r="G312" s="80">
        <v>0.9805282476942637</v>
      </c>
      <c r="H312" s="80">
        <v>12.069871911068224</v>
      </c>
      <c r="I312" s="80">
        <v>5.2119890821580235</v>
      </c>
      <c r="J312" s="80">
        <v>12.171358471496205</v>
      </c>
      <c r="K312" s="80">
        <v>5.110502521730041</v>
      </c>
      <c r="M312" s="11">
        <v>5662</v>
      </c>
      <c r="N312" s="14">
        <v>56</v>
      </c>
      <c r="O312" s="14">
        <v>62</v>
      </c>
      <c r="P312" s="80">
        <v>0.94397</v>
      </c>
      <c r="Q312" s="80">
        <v>0.89388</v>
      </c>
      <c r="R312" s="80">
        <v>0.92957</v>
      </c>
      <c r="S312" s="80">
        <v>0.86841</v>
      </c>
      <c r="T312" s="80">
        <v>11.743890776415473</v>
      </c>
      <c r="U312" s="80">
        <v>10.59586651273023</v>
      </c>
      <c r="V312" s="80">
        <v>13.138152285980741</v>
      </c>
      <c r="W312" s="80">
        <v>9.20160500316496</v>
      </c>
      <c r="X312" s="63"/>
      <c r="Y312" s="63"/>
    </row>
    <row r="313" spans="1:25" ht="12.75">
      <c r="A313" s="11">
        <v>5287</v>
      </c>
      <c r="B313" s="14">
        <v>52</v>
      </c>
      <c r="C313" s="14">
        <v>87</v>
      </c>
      <c r="D313" s="80">
        <v>0.9962897876265918</v>
      </c>
      <c r="E313" s="80">
        <v>0.9926070048788913</v>
      </c>
      <c r="F313" s="80">
        <v>0.9908290197212972</v>
      </c>
      <c r="G313" s="80">
        <v>0.9818247245354401</v>
      </c>
      <c r="H313" s="80">
        <v>12.069871911068224</v>
      </c>
      <c r="I313" s="80">
        <v>4.946121077754667</v>
      </c>
      <c r="J313" s="80">
        <v>12.15976902413748</v>
      </c>
      <c r="K313" s="80">
        <v>4.856223964685411</v>
      </c>
      <c r="M313" s="11">
        <v>5663</v>
      </c>
      <c r="N313" s="14">
        <v>56</v>
      </c>
      <c r="O313" s="14">
        <v>63</v>
      </c>
      <c r="P313" s="80">
        <v>0.94704</v>
      </c>
      <c r="Q313" s="80">
        <v>0.8994</v>
      </c>
      <c r="R313" s="80">
        <v>0.93226</v>
      </c>
      <c r="S313" s="80">
        <v>0.87311</v>
      </c>
      <c r="T313" s="80">
        <v>11.743890776415473</v>
      </c>
      <c r="U313" s="80">
        <v>10.352217524746166</v>
      </c>
      <c r="V313" s="80">
        <v>13.057489554393184</v>
      </c>
      <c r="W313" s="80">
        <v>9.038618746768455</v>
      </c>
      <c r="X313" s="63"/>
      <c r="Y313" s="63"/>
    </row>
    <row r="314" spans="1:25" ht="12.75">
      <c r="A314" s="11">
        <v>5288</v>
      </c>
      <c r="B314" s="14">
        <v>52</v>
      </c>
      <c r="C314" s="14">
        <v>88</v>
      </c>
      <c r="D314" s="80">
        <v>0.9967182608093369</v>
      </c>
      <c r="E314" s="80">
        <v>0.9934579908303407</v>
      </c>
      <c r="F314" s="80">
        <v>0.9914481129469953</v>
      </c>
      <c r="G314" s="80">
        <v>0.9830412551643858</v>
      </c>
      <c r="H314" s="80">
        <v>12.069871911068224</v>
      </c>
      <c r="I314" s="80">
        <v>4.686737143178807</v>
      </c>
      <c r="J314" s="80">
        <v>12.14935309039099</v>
      </c>
      <c r="K314" s="80">
        <v>4.607255963856042</v>
      </c>
      <c r="M314" s="11">
        <v>5664</v>
      </c>
      <c r="N314" s="14">
        <v>56</v>
      </c>
      <c r="O314" s="14">
        <v>64</v>
      </c>
      <c r="P314" s="80">
        <v>0.95004</v>
      </c>
      <c r="Q314" s="80">
        <v>0.90483</v>
      </c>
      <c r="R314" s="80">
        <v>0.9349</v>
      </c>
      <c r="S314" s="80">
        <v>0.87776</v>
      </c>
      <c r="T314" s="80">
        <v>11.743890776415473</v>
      </c>
      <c r="U314" s="80">
        <v>10.104672229504997</v>
      </c>
      <c r="V314" s="80">
        <v>12.979119814513009</v>
      </c>
      <c r="W314" s="80">
        <v>8.86944319140746</v>
      </c>
      <c r="X314" s="63"/>
      <c r="Y314" s="63"/>
    </row>
    <row r="315" spans="1:25" ht="12.75">
      <c r="A315" s="11">
        <v>5289</v>
      </c>
      <c r="B315" s="14">
        <v>52</v>
      </c>
      <c r="C315" s="14">
        <v>89</v>
      </c>
      <c r="D315" s="80">
        <v>0.9971012883305803</v>
      </c>
      <c r="E315" s="80">
        <v>0.9942193331913353</v>
      </c>
      <c r="F315" s="80">
        <v>0.9920270828353425</v>
      </c>
      <c r="G315" s="80">
        <v>0.9841802948692614</v>
      </c>
      <c r="H315" s="80">
        <v>12.069871911068224</v>
      </c>
      <c r="I315" s="80">
        <v>4.436086549987851</v>
      </c>
      <c r="J315" s="80">
        <v>12.140049492223467</v>
      </c>
      <c r="K315" s="80">
        <v>4.365908968832608</v>
      </c>
      <c r="M315" s="11">
        <v>5665</v>
      </c>
      <c r="N315" s="14">
        <v>56</v>
      </c>
      <c r="O315" s="14">
        <v>65</v>
      </c>
      <c r="P315" s="80">
        <v>0.95296</v>
      </c>
      <c r="Q315" s="80">
        <v>0.91015</v>
      </c>
      <c r="R315" s="80">
        <v>0.9375</v>
      </c>
      <c r="S315" s="80">
        <v>0.88235</v>
      </c>
      <c r="T315" s="80">
        <v>11.743890776415473</v>
      </c>
      <c r="U315" s="80">
        <v>9.853863023301658</v>
      </c>
      <c r="V315" s="80">
        <v>12.903210672523743</v>
      </c>
      <c r="W315" s="80">
        <v>8.69454312719339</v>
      </c>
      <c r="X315" s="63"/>
      <c r="Y315" s="63"/>
    </row>
    <row r="316" spans="1:25" ht="12.75">
      <c r="A316" s="11">
        <v>5290</v>
      </c>
      <c r="B316" s="14">
        <v>52</v>
      </c>
      <c r="C316" s="14">
        <v>90</v>
      </c>
      <c r="D316" s="80">
        <v>0.9974422045021559</v>
      </c>
      <c r="E316" s="80">
        <v>0.994897460301265</v>
      </c>
      <c r="F316" s="80">
        <v>0.9925677966955481</v>
      </c>
      <c r="G316" s="80">
        <v>0.9852452536655594</v>
      </c>
      <c r="H316" s="80">
        <v>12.069871911068224</v>
      </c>
      <c r="I316" s="80">
        <v>4.195454194507296</v>
      </c>
      <c r="J316" s="80">
        <v>12.131774773465946</v>
      </c>
      <c r="K316" s="80">
        <v>4.133551332109576</v>
      </c>
      <c r="M316" s="11">
        <v>5666</v>
      </c>
      <c r="N316" s="14">
        <v>56</v>
      </c>
      <c r="O316" s="14">
        <v>66</v>
      </c>
      <c r="P316" s="80">
        <v>0.95581</v>
      </c>
      <c r="Q316" s="80">
        <v>0.91535</v>
      </c>
      <c r="R316" s="80">
        <v>0.94005</v>
      </c>
      <c r="S316" s="80">
        <v>0.88688</v>
      </c>
      <c r="T316" s="80">
        <v>11.743890776415473</v>
      </c>
      <c r="U316" s="80">
        <v>9.600544945336708</v>
      </c>
      <c r="V316" s="80">
        <v>12.829915552061156</v>
      </c>
      <c r="W316" s="80">
        <v>8.514520169691025</v>
      </c>
      <c r="X316" s="63"/>
      <c r="Y316" s="63"/>
    </row>
    <row r="317" spans="1:25" ht="12.75">
      <c r="A317" s="11">
        <v>5340</v>
      </c>
      <c r="B317" s="14">
        <v>53</v>
      </c>
      <c r="C317" s="14">
        <v>40</v>
      </c>
      <c r="D317" s="80">
        <v>0.9198869381787826</v>
      </c>
      <c r="E317" s="80">
        <v>0.8516580076028305</v>
      </c>
      <c r="F317" s="80">
        <v>0.9185724716872581</v>
      </c>
      <c r="G317" s="80">
        <v>0.8494073321033611</v>
      </c>
      <c r="H317" s="80">
        <v>11.916606961343128</v>
      </c>
      <c r="I317" s="80">
        <v>13.783123951665887</v>
      </c>
      <c r="J317" s="80">
        <v>13.992244369174557</v>
      </c>
      <c r="K317" s="80">
        <v>11.707486543834456</v>
      </c>
      <c r="M317" s="11">
        <v>5667</v>
      </c>
      <c r="N317" s="14">
        <v>56</v>
      </c>
      <c r="O317" s="14">
        <v>67</v>
      </c>
      <c r="P317" s="80">
        <v>0.95856</v>
      </c>
      <c r="Q317" s="80">
        <v>0.92042</v>
      </c>
      <c r="R317" s="80">
        <v>0.94255</v>
      </c>
      <c r="S317" s="80">
        <v>0.89134</v>
      </c>
      <c r="T317" s="80">
        <v>11.743890776415473</v>
      </c>
      <c r="U317" s="80">
        <v>9.34521708601059</v>
      </c>
      <c r="V317" s="80">
        <v>12.759331002161376</v>
      </c>
      <c r="W317" s="80">
        <v>8.329776860264685</v>
      </c>
      <c r="X317" s="63"/>
      <c r="Y317" s="63"/>
    </row>
    <row r="318" spans="1:25" ht="12.75">
      <c r="A318" s="11">
        <v>5341</v>
      </c>
      <c r="B318" s="14">
        <v>53</v>
      </c>
      <c r="C318" s="14">
        <v>41</v>
      </c>
      <c r="D318" s="80">
        <v>0.9214007443034729</v>
      </c>
      <c r="E318" s="80">
        <v>0.8542567960018711</v>
      </c>
      <c r="F318" s="80">
        <v>0.9199801699128424</v>
      </c>
      <c r="G318" s="80">
        <v>0.851817850269101</v>
      </c>
      <c r="H318" s="80">
        <v>11.916606961343128</v>
      </c>
      <c r="I318" s="80">
        <v>13.720078455574168</v>
      </c>
      <c r="J318" s="80">
        <v>13.949677681366701</v>
      </c>
      <c r="K318" s="80">
        <v>11.687007735550594</v>
      </c>
      <c r="M318" s="11">
        <v>5668</v>
      </c>
      <c r="N318" s="14">
        <v>56</v>
      </c>
      <c r="O318" s="14">
        <v>68</v>
      </c>
      <c r="P318" s="80">
        <v>0.96122</v>
      </c>
      <c r="Q318" s="80">
        <v>0.92533</v>
      </c>
      <c r="R318" s="80">
        <v>0.945</v>
      </c>
      <c r="S318" s="80">
        <v>0.89573</v>
      </c>
      <c r="T318" s="80">
        <v>11.743890776415473</v>
      </c>
      <c r="U318" s="80">
        <v>9.088833284400538</v>
      </c>
      <c r="V318" s="80">
        <v>12.691576794336648</v>
      </c>
      <c r="W318" s="80">
        <v>8.141147266479365</v>
      </c>
      <c r="X318" s="63"/>
      <c r="Y318" s="63"/>
    </row>
    <row r="319" spans="1:25" ht="12.75">
      <c r="A319" s="11">
        <v>5342</v>
      </c>
      <c r="B319" s="14">
        <v>53</v>
      </c>
      <c r="C319" s="14">
        <v>42</v>
      </c>
      <c r="D319" s="80">
        <v>0.9229721023794737</v>
      </c>
      <c r="E319" s="80">
        <v>0.856962112547523</v>
      </c>
      <c r="F319" s="80">
        <v>0.9214372793181833</v>
      </c>
      <c r="G319" s="80">
        <v>0.8543196066851764</v>
      </c>
      <c r="H319" s="80">
        <v>11.916606961343128</v>
      </c>
      <c r="I319" s="80">
        <v>13.653405095911355</v>
      </c>
      <c r="J319" s="80">
        <v>13.905640385802108</v>
      </c>
      <c r="K319" s="80">
        <v>11.664371671452372</v>
      </c>
      <c r="M319" s="11">
        <v>5669</v>
      </c>
      <c r="N319" s="14">
        <v>56</v>
      </c>
      <c r="O319" s="14">
        <v>69</v>
      </c>
      <c r="P319" s="80">
        <v>0.96377</v>
      </c>
      <c r="Q319" s="80">
        <v>0.93008</v>
      </c>
      <c r="R319" s="80">
        <v>0.94739</v>
      </c>
      <c r="S319" s="80">
        <v>0.90004</v>
      </c>
      <c r="T319" s="80">
        <v>11.743890776415473</v>
      </c>
      <c r="U319" s="80">
        <v>8.83251293878797</v>
      </c>
      <c r="V319" s="80">
        <v>12.626754273362836</v>
      </c>
      <c r="W319" s="80">
        <v>7.949649441840604</v>
      </c>
      <c r="X319" s="63"/>
      <c r="Y319" s="63"/>
    </row>
    <row r="320" spans="1:25" ht="12.75">
      <c r="A320" s="11">
        <v>5343</v>
      </c>
      <c r="B320" s="14">
        <v>53</v>
      </c>
      <c r="C320" s="14">
        <v>43</v>
      </c>
      <c r="D320" s="80">
        <v>0.92460092310502</v>
      </c>
      <c r="E320" s="80">
        <v>0.8597747041152941</v>
      </c>
      <c r="F320" s="80">
        <v>0.9229427586036122</v>
      </c>
      <c r="G320" s="80">
        <v>0.8569115206978519</v>
      </c>
      <c r="H320" s="80">
        <v>11.916606961343128</v>
      </c>
      <c r="I320" s="80">
        <v>13.582810729810578</v>
      </c>
      <c r="J320" s="80">
        <v>13.860150693320623</v>
      </c>
      <c r="K320" s="80">
        <v>11.639266997833083</v>
      </c>
      <c r="M320" s="11">
        <v>5670</v>
      </c>
      <c r="N320" s="14">
        <v>56</v>
      </c>
      <c r="O320" s="14">
        <v>70</v>
      </c>
      <c r="P320" s="80">
        <v>0.96623</v>
      </c>
      <c r="Q320" s="80">
        <v>0.93467</v>
      </c>
      <c r="R320" s="80">
        <v>0.94973</v>
      </c>
      <c r="S320" s="80">
        <v>0.90428</v>
      </c>
      <c r="T320" s="80">
        <v>11.743890776415473</v>
      </c>
      <c r="U320" s="80">
        <v>8.575986307576505</v>
      </c>
      <c r="V320" s="80">
        <v>12.564801180760625</v>
      </c>
      <c r="W320" s="80">
        <v>7.755075903231351</v>
      </c>
      <c r="X320" s="63"/>
      <c r="Y320" s="63"/>
    </row>
    <row r="321" spans="1:25" ht="12.75">
      <c r="A321" s="11">
        <v>5344</v>
      </c>
      <c r="B321" s="14">
        <v>53</v>
      </c>
      <c r="C321" s="14">
        <v>44</v>
      </c>
      <c r="D321" s="80">
        <v>0.9262869925358395</v>
      </c>
      <c r="E321" s="80">
        <v>0.862695139329566</v>
      </c>
      <c r="F321" s="80">
        <v>0.9244952236245678</v>
      </c>
      <c r="G321" s="80">
        <v>0.8595919273740626</v>
      </c>
      <c r="H321" s="80">
        <v>11.916606961343128</v>
      </c>
      <c r="I321" s="80">
        <v>13.507939235273321</v>
      </c>
      <c r="J321" s="80">
        <v>13.81323067451613</v>
      </c>
      <c r="K321" s="80">
        <v>11.611315522100316</v>
      </c>
      <c r="M321" s="11">
        <v>5740</v>
      </c>
      <c r="N321" s="14">
        <v>57</v>
      </c>
      <c r="O321" s="14">
        <v>40</v>
      </c>
      <c r="P321" s="80">
        <v>0.86598</v>
      </c>
      <c r="Q321" s="80">
        <v>0.76363</v>
      </c>
      <c r="R321" s="80">
        <v>0.86139</v>
      </c>
      <c r="S321" s="80">
        <v>0.75653</v>
      </c>
      <c r="T321" s="80">
        <v>11.524263015822326</v>
      </c>
      <c r="U321" s="80">
        <v>14.651451235201971</v>
      </c>
      <c r="V321" s="80">
        <v>15.09141049544541</v>
      </c>
      <c r="W321" s="80">
        <v>11.084303755578885</v>
      </c>
      <c r="X321" s="63"/>
      <c r="Y321" s="63"/>
    </row>
    <row r="322" spans="1:25" ht="12.75">
      <c r="A322" s="11">
        <v>5345</v>
      </c>
      <c r="B322" s="14">
        <v>53</v>
      </c>
      <c r="C322" s="14">
        <v>45</v>
      </c>
      <c r="D322" s="80">
        <v>0.928029773593701</v>
      </c>
      <c r="E322" s="80">
        <v>0.8657234601967273</v>
      </c>
      <c r="F322" s="80">
        <v>0.9260929010596236</v>
      </c>
      <c r="G322" s="80">
        <v>0.862358487036168</v>
      </c>
      <c r="H322" s="80">
        <v>11.916606961343128</v>
      </c>
      <c r="I322" s="80">
        <v>13.428395766034505</v>
      </c>
      <c r="J322" s="80">
        <v>13.764911671257233</v>
      </c>
      <c r="K322" s="80">
        <v>11.5800910561204</v>
      </c>
      <c r="M322" s="11">
        <v>5741</v>
      </c>
      <c r="N322" s="14">
        <v>57</v>
      </c>
      <c r="O322" s="14">
        <v>41</v>
      </c>
      <c r="P322" s="80">
        <v>0.86879</v>
      </c>
      <c r="Q322" s="80">
        <v>0.76802</v>
      </c>
      <c r="R322" s="80">
        <v>0.86386</v>
      </c>
      <c r="S322" s="80">
        <v>0.76035</v>
      </c>
      <c r="T322" s="80">
        <v>11.524263015822326</v>
      </c>
      <c r="U322" s="80">
        <v>14.524888242377765</v>
      </c>
      <c r="V322" s="80">
        <v>15.005142055298922</v>
      </c>
      <c r="W322" s="80">
        <v>11.044009202901169</v>
      </c>
      <c r="X322" s="63"/>
      <c r="Y322" s="63"/>
    </row>
    <row r="323" spans="1:25" ht="12.75">
      <c r="A323" s="11">
        <v>5346</v>
      </c>
      <c r="B323" s="14">
        <v>53</v>
      </c>
      <c r="C323" s="14">
        <v>46</v>
      </c>
      <c r="D323" s="80">
        <v>0.9298276420700942</v>
      </c>
      <c r="E323" s="80">
        <v>0.8688578388508891</v>
      </c>
      <c r="F323" s="80">
        <v>0.9277336270067224</v>
      </c>
      <c r="G323" s="80">
        <v>0.8652081706310664</v>
      </c>
      <c r="H323" s="80">
        <v>11.916606961343128</v>
      </c>
      <c r="I323" s="80">
        <v>13.343896372494022</v>
      </c>
      <c r="J323" s="80">
        <v>13.715255164301075</v>
      </c>
      <c r="K323" s="80">
        <v>11.545248169536075</v>
      </c>
      <c r="M323" s="11">
        <v>5742</v>
      </c>
      <c r="N323" s="14">
        <v>57</v>
      </c>
      <c r="O323" s="14">
        <v>42</v>
      </c>
      <c r="P323" s="80">
        <v>0.87169</v>
      </c>
      <c r="Q323" s="80">
        <v>0.77256</v>
      </c>
      <c r="R323" s="80">
        <v>0.86639</v>
      </c>
      <c r="S323" s="80">
        <v>0.76428</v>
      </c>
      <c r="T323" s="80">
        <v>11.524263015822326</v>
      </c>
      <c r="U323" s="80">
        <v>14.392811567186646</v>
      </c>
      <c r="V323" s="80">
        <v>14.91695544686146</v>
      </c>
      <c r="W323" s="80">
        <v>11.000119136147513</v>
      </c>
      <c r="X323" s="63"/>
      <c r="Y323" s="63"/>
    </row>
    <row r="324" spans="1:25" ht="12.75">
      <c r="A324" s="11">
        <v>5347</v>
      </c>
      <c r="B324" s="14">
        <v>53</v>
      </c>
      <c r="C324" s="14">
        <v>47</v>
      </c>
      <c r="D324" s="80">
        <v>0.9316781911905183</v>
      </c>
      <c r="E324" s="80">
        <v>0.8720950780437872</v>
      </c>
      <c r="F324" s="80">
        <v>0.9294148811570853</v>
      </c>
      <c r="G324" s="80">
        <v>0.8681373062252107</v>
      </c>
      <c r="H324" s="80">
        <v>11.916606961343128</v>
      </c>
      <c r="I324" s="80">
        <v>13.254217516930261</v>
      </c>
      <c r="J324" s="80">
        <v>13.66434378700255</v>
      </c>
      <c r="K324" s="80">
        <v>11.506480691270838</v>
      </c>
      <c r="M324" s="11">
        <v>5743</v>
      </c>
      <c r="N324" s="14">
        <v>57</v>
      </c>
      <c r="O324" s="14">
        <v>43</v>
      </c>
      <c r="P324" s="80">
        <v>0.87467</v>
      </c>
      <c r="Q324" s="80">
        <v>0.77725</v>
      </c>
      <c r="R324" s="80">
        <v>0.86898</v>
      </c>
      <c r="S324" s="80">
        <v>0.76831</v>
      </c>
      <c r="T324" s="80">
        <v>11.524263015822326</v>
      </c>
      <c r="U324" s="80">
        <v>14.255146405663213</v>
      </c>
      <c r="V324" s="80">
        <v>14.826982868831957</v>
      </c>
      <c r="W324" s="80">
        <v>10.952426552653582</v>
      </c>
      <c r="X324" s="63"/>
      <c r="Y324" s="63"/>
    </row>
    <row r="325" spans="1:25" ht="12.75">
      <c r="A325" s="11">
        <v>5348</v>
      </c>
      <c r="B325" s="14">
        <v>53</v>
      </c>
      <c r="C325" s="14">
        <v>48</v>
      </c>
      <c r="D325" s="80">
        <v>0.933578078069301</v>
      </c>
      <c r="E325" s="80">
        <v>0.875430314127831</v>
      </c>
      <c r="F325" s="80">
        <v>0.9311338231027549</v>
      </c>
      <c r="G325" s="80">
        <v>0.8711416295402798</v>
      </c>
      <c r="H325" s="80">
        <v>11.916606961343128</v>
      </c>
      <c r="I325" s="80">
        <v>13.159238816679528</v>
      </c>
      <c r="J325" s="80">
        <v>13.612285031750746</v>
      </c>
      <c r="K325" s="80">
        <v>11.463560746271908</v>
      </c>
      <c r="M325" s="11">
        <v>5744</v>
      </c>
      <c r="N325" s="14">
        <v>57</v>
      </c>
      <c r="O325" s="14">
        <v>44</v>
      </c>
      <c r="P325" s="80">
        <v>0.87772</v>
      </c>
      <c r="Q325" s="80">
        <v>0.78208</v>
      </c>
      <c r="R325" s="80">
        <v>0.87162</v>
      </c>
      <c r="S325" s="80">
        <v>0.77245</v>
      </c>
      <c r="T325" s="80">
        <v>11.524263015822326</v>
      </c>
      <c r="U325" s="80">
        <v>14.111860029959388</v>
      </c>
      <c r="V325" s="80">
        <v>14.735374582774906</v>
      </c>
      <c r="W325" s="80">
        <v>10.90074846300681</v>
      </c>
      <c r="X325" s="63"/>
      <c r="Y325" s="63"/>
    </row>
    <row r="326" spans="1:25" ht="12.75">
      <c r="A326" s="11">
        <v>5349</v>
      </c>
      <c r="B326" s="14">
        <v>53</v>
      </c>
      <c r="C326" s="14">
        <v>49</v>
      </c>
      <c r="D326" s="80">
        <v>0.9355238800390203</v>
      </c>
      <c r="E326" s="80">
        <v>0.8788584943670185</v>
      </c>
      <c r="F326" s="80">
        <v>0.9328873131304904</v>
      </c>
      <c r="G326" s="80">
        <v>0.8742163078083309</v>
      </c>
      <c r="H326" s="80">
        <v>11.916606961343128</v>
      </c>
      <c r="I326" s="80">
        <v>13.058770494396668</v>
      </c>
      <c r="J326" s="80">
        <v>13.559187329611968</v>
      </c>
      <c r="K326" s="80">
        <v>11.416190126127828</v>
      </c>
      <c r="M326" s="11">
        <v>5745</v>
      </c>
      <c r="N326" s="14">
        <v>57</v>
      </c>
      <c r="O326" s="14">
        <v>45</v>
      </c>
      <c r="P326" s="80">
        <v>0.88084</v>
      </c>
      <c r="Q326" s="80">
        <v>0.78705</v>
      </c>
      <c r="R326" s="80">
        <v>0.87431</v>
      </c>
      <c r="S326" s="80">
        <v>0.77669</v>
      </c>
      <c r="T326" s="80">
        <v>11.524263015822326</v>
      </c>
      <c r="U326" s="80">
        <v>13.962932386937966</v>
      </c>
      <c r="V326" s="80">
        <v>14.642291503658685</v>
      </c>
      <c r="W326" s="80">
        <v>10.844903899101608</v>
      </c>
      <c r="X326" s="63"/>
      <c r="Y326" s="63"/>
    </row>
    <row r="327" spans="1:25" ht="12.75">
      <c r="A327" s="11">
        <v>5350</v>
      </c>
      <c r="B327" s="14">
        <v>53</v>
      </c>
      <c r="C327" s="14">
        <v>50</v>
      </c>
      <c r="D327" s="80">
        <v>0.9375121246901457</v>
      </c>
      <c r="E327" s="80">
        <v>0.882374421878944</v>
      </c>
      <c r="F327" s="80">
        <v>0.9346718955944708</v>
      </c>
      <c r="G327" s="80">
        <v>0.8773558978959194</v>
      </c>
      <c r="H327" s="80">
        <v>11.916606961343128</v>
      </c>
      <c r="I327" s="80">
        <v>12.952536001165964</v>
      </c>
      <c r="J327" s="80">
        <v>13.505159109176907</v>
      </c>
      <c r="K327" s="80">
        <v>11.363983853332185</v>
      </c>
      <c r="M327" s="11">
        <v>5746</v>
      </c>
      <c r="N327" s="14">
        <v>57</v>
      </c>
      <c r="O327" s="14">
        <v>46</v>
      </c>
      <c r="P327" s="80">
        <v>0.88403</v>
      </c>
      <c r="Q327" s="80">
        <v>0.79216</v>
      </c>
      <c r="R327" s="80">
        <v>0.87705</v>
      </c>
      <c r="S327" s="80">
        <v>0.78103</v>
      </c>
      <c r="T327" s="80">
        <v>11.524263015822326</v>
      </c>
      <c r="U327" s="80">
        <v>13.808412018555867</v>
      </c>
      <c r="V327" s="80">
        <v>14.547916811281457</v>
      </c>
      <c r="W327" s="80">
        <v>10.784758223096734</v>
      </c>
      <c r="X327" s="63"/>
      <c r="Y327" s="63"/>
    </row>
    <row r="328" spans="1:25" ht="12.75">
      <c r="A328" s="11">
        <v>5351</v>
      </c>
      <c r="B328" s="14">
        <v>53</v>
      </c>
      <c r="C328" s="14">
        <v>51</v>
      </c>
      <c r="D328" s="80">
        <v>0.9395387434743693</v>
      </c>
      <c r="E328" s="80">
        <v>0.8859717766517801</v>
      </c>
      <c r="F328" s="80">
        <v>0.9364838075049585</v>
      </c>
      <c r="G328" s="80">
        <v>0.8805543480329516</v>
      </c>
      <c r="H328" s="80">
        <v>11.916606961343128</v>
      </c>
      <c r="I328" s="80">
        <v>12.840287284823646</v>
      </c>
      <c r="J328" s="80">
        <v>13.45032344752309</v>
      </c>
      <c r="K328" s="80">
        <v>11.306570798643683</v>
      </c>
      <c r="M328" s="11">
        <v>5747</v>
      </c>
      <c r="N328" s="14">
        <v>57</v>
      </c>
      <c r="O328" s="14">
        <v>47</v>
      </c>
      <c r="P328" s="80">
        <v>0.88728</v>
      </c>
      <c r="Q328" s="80">
        <v>0.7974</v>
      </c>
      <c r="R328" s="80">
        <v>0.87984</v>
      </c>
      <c r="S328" s="80">
        <v>0.78546</v>
      </c>
      <c r="T328" s="80">
        <v>11.524263015822326</v>
      </c>
      <c r="U328" s="80">
        <v>13.648076076793563</v>
      </c>
      <c r="V328" s="80">
        <v>14.452382746162561</v>
      </c>
      <c r="W328" s="80">
        <v>10.719956346453328</v>
      </c>
      <c r="X328" s="63"/>
      <c r="Y328" s="63"/>
    </row>
    <row r="329" spans="1:25" ht="12.75">
      <c r="A329" s="11">
        <v>5352</v>
      </c>
      <c r="B329" s="14">
        <v>53</v>
      </c>
      <c r="C329" s="14">
        <v>52</v>
      </c>
      <c r="D329" s="80">
        <v>0.9415989026104292</v>
      </c>
      <c r="E329" s="80">
        <v>0.8896427875717965</v>
      </c>
      <c r="F329" s="80">
        <v>0.9383190301686983</v>
      </c>
      <c r="G329" s="80">
        <v>0.8838050759427241</v>
      </c>
      <c r="H329" s="80">
        <v>11.916606961343128</v>
      </c>
      <c r="I329" s="80">
        <v>12.721857266955888</v>
      </c>
      <c r="J329" s="80">
        <v>13.394822200344569</v>
      </c>
      <c r="K329" s="80">
        <v>11.243642027954445</v>
      </c>
      <c r="M329" s="11">
        <v>5748</v>
      </c>
      <c r="N329" s="14">
        <v>57</v>
      </c>
      <c r="O329" s="14">
        <v>48</v>
      </c>
      <c r="P329" s="80">
        <v>0.89059</v>
      </c>
      <c r="Q329" s="80">
        <v>0.80275</v>
      </c>
      <c r="R329" s="80">
        <v>0.88266</v>
      </c>
      <c r="S329" s="80">
        <v>0.78997</v>
      </c>
      <c r="T329" s="80">
        <v>11.524263015822326</v>
      </c>
      <c r="U329" s="80">
        <v>13.481997168412134</v>
      </c>
      <c r="V329" s="80">
        <v>14.355895827456429</v>
      </c>
      <c r="W329" s="80">
        <v>10.65036435677803</v>
      </c>
      <c r="X329" s="63"/>
      <c r="Y329" s="63"/>
    </row>
    <row r="330" spans="1:25" ht="12.75">
      <c r="A330" s="11">
        <v>5353</v>
      </c>
      <c r="B330" s="14">
        <v>53</v>
      </c>
      <c r="C330" s="14">
        <v>53</v>
      </c>
      <c r="D330" s="80">
        <v>0.9436873139941906</v>
      </c>
      <c r="E330" s="80">
        <v>0.8933787566284482</v>
      </c>
      <c r="F330" s="80">
        <v>0.9401733480131276</v>
      </c>
      <c r="G330" s="80">
        <v>0.8871010615279121</v>
      </c>
      <c r="H330" s="80">
        <v>11.916606961343128</v>
      </c>
      <c r="I330" s="80">
        <v>12.597108745540904</v>
      </c>
      <c r="J330" s="80">
        <v>13.33880716653215</v>
      </c>
      <c r="K330" s="80">
        <v>11.17490854035188</v>
      </c>
      <c r="M330" s="11">
        <v>5749</v>
      </c>
      <c r="N330" s="14">
        <v>57</v>
      </c>
      <c r="O330" s="14">
        <v>49</v>
      </c>
      <c r="P330" s="80">
        <v>0.89394</v>
      </c>
      <c r="Q330" s="80">
        <v>0.80823</v>
      </c>
      <c r="R330" s="80">
        <v>0.88552</v>
      </c>
      <c r="S330" s="80">
        <v>0.79456</v>
      </c>
      <c r="T330" s="80">
        <v>11.524263015822326</v>
      </c>
      <c r="U330" s="80">
        <v>13.310311019081112</v>
      </c>
      <c r="V330" s="80">
        <v>14.25867892498239</v>
      </c>
      <c r="W330" s="80">
        <v>10.57589510992105</v>
      </c>
      <c r="X330" s="63"/>
      <c r="Y330" s="63"/>
    </row>
    <row r="331" spans="1:25" ht="12.75">
      <c r="A331" s="11">
        <v>5354</v>
      </c>
      <c r="B331" s="14">
        <v>53</v>
      </c>
      <c r="C331" s="14">
        <v>54</v>
      </c>
      <c r="D331" s="80">
        <v>0.9457994870406252</v>
      </c>
      <c r="E331" s="80">
        <v>0.8971722888147294</v>
      </c>
      <c r="F331" s="80">
        <v>0.9420423468172595</v>
      </c>
      <c r="G331" s="80">
        <v>0.8904348335523982</v>
      </c>
      <c r="H331" s="80">
        <v>11.916606961343128</v>
      </c>
      <c r="I331" s="80">
        <v>12.465635700008683</v>
      </c>
      <c r="J331" s="80">
        <v>13.282406411689747</v>
      </c>
      <c r="K331" s="80">
        <v>11.099836249662063</v>
      </c>
      <c r="M331" s="11">
        <v>5750</v>
      </c>
      <c r="N331" s="14">
        <v>57</v>
      </c>
      <c r="O331" s="14">
        <v>50</v>
      </c>
      <c r="P331" s="80">
        <v>0.89735</v>
      </c>
      <c r="Q331" s="80">
        <v>0.8138</v>
      </c>
      <c r="R331" s="80">
        <v>0.88841</v>
      </c>
      <c r="S331" s="80">
        <v>0.79923</v>
      </c>
      <c r="T331" s="80">
        <v>11.524263015822326</v>
      </c>
      <c r="U331" s="80">
        <v>13.133242467071671</v>
      </c>
      <c r="V331" s="80">
        <v>14.160973150772868</v>
      </c>
      <c r="W331" s="80">
        <v>10.496532332121127</v>
      </c>
      <c r="X331" s="63"/>
      <c r="Y331" s="63"/>
    </row>
    <row r="332" spans="1:25" ht="12.75">
      <c r="A332" s="11">
        <v>5355</v>
      </c>
      <c r="B332" s="14">
        <v>53</v>
      </c>
      <c r="C332" s="14">
        <v>55</v>
      </c>
      <c r="D332" s="80">
        <v>0.9479307917292324</v>
      </c>
      <c r="E332" s="80">
        <v>0.9010156217083513</v>
      </c>
      <c r="F332" s="80">
        <v>0.9439213837709002</v>
      </c>
      <c r="G332" s="80">
        <v>0.8937984059759913</v>
      </c>
      <c r="H332" s="80">
        <v>11.916606961343128</v>
      </c>
      <c r="I332" s="80">
        <v>12.326958079647275</v>
      </c>
      <c r="J332" s="80">
        <v>13.225749558868804</v>
      </c>
      <c r="K332" s="80">
        <v>11.0178154821216</v>
      </c>
      <c r="M332" s="11">
        <v>5751</v>
      </c>
      <c r="N332" s="14">
        <v>57</v>
      </c>
      <c r="O332" s="14">
        <v>51</v>
      </c>
      <c r="P332" s="80">
        <v>0.90078</v>
      </c>
      <c r="Q332" s="80">
        <v>0.81947</v>
      </c>
      <c r="R332" s="80">
        <v>0.89133</v>
      </c>
      <c r="S332" s="80">
        <v>0.80397</v>
      </c>
      <c r="T332" s="80">
        <v>11.524263015822326</v>
      </c>
      <c r="U332" s="80">
        <v>12.950888759496237</v>
      </c>
      <c r="V332" s="80">
        <v>14.062992534620207</v>
      </c>
      <c r="W332" s="80">
        <v>10.412159240698358</v>
      </c>
      <c r="X332" s="63"/>
      <c r="Y332" s="63"/>
    </row>
    <row r="333" spans="1:25" ht="12.75">
      <c r="A333" s="11">
        <v>5356</v>
      </c>
      <c r="B333" s="14">
        <v>53</v>
      </c>
      <c r="C333" s="14">
        <v>56</v>
      </c>
      <c r="D333" s="80">
        <v>0.9500749411480489</v>
      </c>
      <c r="E333" s="80">
        <v>0.904897862165755</v>
      </c>
      <c r="F333" s="80">
        <v>0.9458056744200293</v>
      </c>
      <c r="G333" s="80">
        <v>0.8971834238433121</v>
      </c>
      <c r="H333" s="80">
        <v>11.916606961343128</v>
      </c>
      <c r="I333" s="80">
        <v>12.18092293242958</v>
      </c>
      <c r="J333" s="80">
        <v>13.169007751684022</v>
      </c>
      <c r="K333" s="80">
        <v>10.928522142088687</v>
      </c>
      <c r="M333" s="11">
        <v>5752</v>
      </c>
      <c r="N333" s="14">
        <v>57</v>
      </c>
      <c r="O333" s="14">
        <v>52</v>
      </c>
      <c r="P333" s="80">
        <v>0.90425</v>
      </c>
      <c r="Q333" s="80">
        <v>0.82523</v>
      </c>
      <c r="R333" s="80">
        <v>0.89428</v>
      </c>
      <c r="S333" s="80">
        <v>0.80877</v>
      </c>
      <c r="T333" s="80">
        <v>11.524263015822326</v>
      </c>
      <c r="U333" s="80">
        <v>12.76291009025659</v>
      </c>
      <c r="V333" s="80">
        <v>13.964870964459434</v>
      </c>
      <c r="W333" s="80">
        <v>10.322302141619483</v>
      </c>
      <c r="X333" s="63"/>
      <c r="Y333" s="63"/>
    </row>
    <row r="334" spans="1:25" ht="12.75">
      <c r="A334" s="11">
        <v>5357</v>
      </c>
      <c r="B334" s="14">
        <v>53</v>
      </c>
      <c r="C334" s="14">
        <v>57</v>
      </c>
      <c r="D334" s="80">
        <v>0.9522244468916362</v>
      </c>
      <c r="E334" s="80">
        <v>0.9088057495790448</v>
      </c>
      <c r="F334" s="80">
        <v>0.9476904569388375</v>
      </c>
      <c r="G334" s="80">
        <v>0.9005814526607934</v>
      </c>
      <c r="H334" s="80">
        <v>11.916606961343128</v>
      </c>
      <c r="I334" s="80">
        <v>12.027672503994053</v>
      </c>
      <c r="J334" s="80">
        <v>13.112380689561936</v>
      </c>
      <c r="K334" s="80">
        <v>10.831898775775246</v>
      </c>
      <c r="M334" s="11">
        <v>5753</v>
      </c>
      <c r="N334" s="14">
        <v>57</v>
      </c>
      <c r="O334" s="14">
        <v>53</v>
      </c>
      <c r="P334" s="80">
        <v>0.90774</v>
      </c>
      <c r="Q334" s="80">
        <v>0.83107</v>
      </c>
      <c r="R334" s="80">
        <v>0.89724</v>
      </c>
      <c r="S334" s="80">
        <v>0.81363</v>
      </c>
      <c r="T334" s="80">
        <v>11.524263015822326</v>
      </c>
      <c r="U334" s="80">
        <v>12.569348154909962</v>
      </c>
      <c r="V334" s="80">
        <v>13.866825521242232</v>
      </c>
      <c r="W334" s="80">
        <v>10.226785649490056</v>
      </c>
      <c r="X334" s="63"/>
      <c r="Y334" s="63"/>
    </row>
    <row r="335" spans="1:25" ht="12.75">
      <c r="A335" s="11">
        <v>5358</v>
      </c>
      <c r="B335" s="14">
        <v>53</v>
      </c>
      <c r="C335" s="14">
        <v>58</v>
      </c>
      <c r="D335" s="80">
        <v>0.9543708309642939</v>
      </c>
      <c r="E335" s="80">
        <v>0.9127239936184166</v>
      </c>
      <c r="F335" s="80">
        <v>0.9495711450462637</v>
      </c>
      <c r="G335" s="80">
        <v>0.9039842542102345</v>
      </c>
      <c r="H335" s="80">
        <v>11.916606961343128</v>
      </c>
      <c r="I335" s="80">
        <v>11.867672523703659</v>
      </c>
      <c r="J335" s="80">
        <v>13.056090389495244</v>
      </c>
      <c r="K335" s="80">
        <v>10.728189095551544</v>
      </c>
      <c r="M335" s="11">
        <v>5754</v>
      </c>
      <c r="N335" s="14">
        <v>57</v>
      </c>
      <c r="O335" s="14">
        <v>54</v>
      </c>
      <c r="P335" s="80">
        <v>0.91125</v>
      </c>
      <c r="Q335" s="80">
        <v>0.83696</v>
      </c>
      <c r="R335" s="80">
        <v>0.90021</v>
      </c>
      <c r="S335" s="80">
        <v>0.81853</v>
      </c>
      <c r="T335" s="80">
        <v>11.524263015822326</v>
      </c>
      <c r="U335" s="80">
        <v>12.370496473688869</v>
      </c>
      <c r="V335" s="80">
        <v>13.769117760335124</v>
      </c>
      <c r="W335" s="80">
        <v>10.12564172917607</v>
      </c>
      <c r="X335" s="63"/>
      <c r="Y335" s="63"/>
    </row>
    <row r="336" spans="1:25" ht="12.75">
      <c r="A336" s="11">
        <v>5359</v>
      </c>
      <c r="B336" s="14">
        <v>53</v>
      </c>
      <c r="C336" s="14">
        <v>59</v>
      </c>
      <c r="D336" s="80">
        <v>0.956506241372575</v>
      </c>
      <c r="E336" s="80">
        <v>0.9166382007621068</v>
      </c>
      <c r="F336" s="80">
        <v>0.9514434165519158</v>
      </c>
      <c r="G336" s="80">
        <v>0.9073839519686953</v>
      </c>
      <c r="H336" s="80">
        <v>11.916606961343128</v>
      </c>
      <c r="I336" s="80">
        <v>11.701337267243586</v>
      </c>
      <c r="J336" s="80">
        <v>13.000338575716658</v>
      </c>
      <c r="K336" s="80">
        <v>10.617605652870058</v>
      </c>
      <c r="M336" s="11">
        <v>5755</v>
      </c>
      <c r="N336" s="14">
        <v>57</v>
      </c>
      <c r="O336" s="14">
        <v>55</v>
      </c>
      <c r="P336" s="80">
        <v>0.91476</v>
      </c>
      <c r="Q336" s="80">
        <v>0.84291</v>
      </c>
      <c r="R336" s="80">
        <v>0.90319</v>
      </c>
      <c r="S336" s="80">
        <v>0.82347</v>
      </c>
      <c r="T336" s="80">
        <v>11.524263015822326</v>
      </c>
      <c r="U336" s="80">
        <v>12.16674593030391</v>
      </c>
      <c r="V336" s="80">
        <v>13.67201640490062</v>
      </c>
      <c r="W336" s="80">
        <v>10.018992541225614</v>
      </c>
      <c r="X336" s="63"/>
      <c r="Y336" s="63"/>
    </row>
    <row r="337" spans="1:25" ht="12.75">
      <c r="A337" s="11">
        <v>5360</v>
      </c>
      <c r="B337" s="14">
        <v>53</v>
      </c>
      <c r="C337" s="14">
        <v>60</v>
      </c>
      <c r="D337" s="80">
        <v>0.9586241437815612</v>
      </c>
      <c r="E337" s="80">
        <v>0.9205361715462219</v>
      </c>
      <c r="F337" s="80">
        <v>0.9533031840627111</v>
      </c>
      <c r="G337" s="80">
        <v>0.910772985593783</v>
      </c>
      <c r="H337" s="80">
        <v>11.916606961343128</v>
      </c>
      <c r="I337" s="80">
        <v>11.52882058486999</v>
      </c>
      <c r="J337" s="80">
        <v>12.945289201756013</v>
      </c>
      <c r="K337" s="80">
        <v>10.500138344457104</v>
      </c>
      <c r="M337" s="11">
        <v>5756</v>
      </c>
      <c r="N337" s="14">
        <v>57</v>
      </c>
      <c r="O337" s="14">
        <v>56</v>
      </c>
      <c r="P337" s="80">
        <v>0.91827</v>
      </c>
      <c r="Q337" s="80">
        <v>0.84889</v>
      </c>
      <c r="R337" s="80">
        <v>0.90618</v>
      </c>
      <c r="S337" s="80">
        <v>0.82845</v>
      </c>
      <c r="T337" s="80">
        <v>11.524263015822326</v>
      </c>
      <c r="U337" s="80">
        <v>11.957906382297145</v>
      </c>
      <c r="V337" s="80">
        <v>13.575680311258214</v>
      </c>
      <c r="W337" s="80">
        <v>9.906489086861257</v>
      </c>
      <c r="X337" s="63"/>
      <c r="Y337" s="63"/>
    </row>
    <row r="338" spans="1:25" ht="12.75">
      <c r="A338" s="11">
        <v>5361</v>
      </c>
      <c r="B338" s="14">
        <v>53</v>
      </c>
      <c r="C338" s="14">
        <v>61</v>
      </c>
      <c r="D338" s="80">
        <v>0.9607181015606288</v>
      </c>
      <c r="E338" s="80">
        <v>0.9244056911276753</v>
      </c>
      <c r="F338" s="80">
        <v>0.9551465754212518</v>
      </c>
      <c r="G338" s="80">
        <v>0.9141440827514509</v>
      </c>
      <c r="H338" s="80">
        <v>11.916606961343128</v>
      </c>
      <c r="I338" s="80">
        <v>11.350340060338736</v>
      </c>
      <c r="J338" s="80">
        <v>12.891100818306464</v>
      </c>
      <c r="K338" s="80">
        <v>10.375846203375401</v>
      </c>
      <c r="M338" s="11">
        <v>5757</v>
      </c>
      <c r="N338" s="14">
        <v>57</v>
      </c>
      <c r="O338" s="14">
        <v>57</v>
      </c>
      <c r="P338" s="80">
        <v>0.92177</v>
      </c>
      <c r="Q338" s="80">
        <v>0.8549</v>
      </c>
      <c r="R338" s="80">
        <v>0.90915</v>
      </c>
      <c r="S338" s="80">
        <v>0.83344</v>
      </c>
      <c r="T338" s="80">
        <v>11.524263015822326</v>
      </c>
      <c r="U338" s="80">
        <v>11.743890776415473</v>
      </c>
      <c r="V338" s="80">
        <v>13.480289829375934</v>
      </c>
      <c r="W338" s="80">
        <v>9.787863962861863</v>
      </c>
      <c r="X338" s="63"/>
      <c r="Y338" s="63"/>
    </row>
    <row r="339" spans="1:25" ht="12.75">
      <c r="A339" s="11">
        <v>5362</v>
      </c>
      <c r="B339" s="14">
        <v>53</v>
      </c>
      <c r="C339" s="14">
        <v>62</v>
      </c>
      <c r="D339" s="80">
        <v>0.9627819528732265</v>
      </c>
      <c r="E339" s="80">
        <v>0.9282348640030178</v>
      </c>
      <c r="F339" s="80">
        <v>0.9569699767523073</v>
      </c>
      <c r="G339" s="80">
        <v>0.9174903458412256</v>
      </c>
      <c r="H339" s="80">
        <v>11.916606961343128</v>
      </c>
      <c r="I339" s="80">
        <v>11.166150695052348</v>
      </c>
      <c r="J339" s="80">
        <v>12.837922193476656</v>
      </c>
      <c r="K339" s="80">
        <v>10.24483546291882</v>
      </c>
      <c r="M339" s="11">
        <v>5758</v>
      </c>
      <c r="N339" s="14">
        <v>57</v>
      </c>
      <c r="O339" s="14">
        <v>58</v>
      </c>
      <c r="P339" s="80">
        <v>0.92526</v>
      </c>
      <c r="Q339" s="80">
        <v>0.86092</v>
      </c>
      <c r="R339" s="80">
        <v>0.91213</v>
      </c>
      <c r="S339" s="80">
        <v>0.83845</v>
      </c>
      <c r="T339" s="80">
        <v>11.524263015822326</v>
      </c>
      <c r="U339" s="80">
        <v>11.524263015822326</v>
      </c>
      <c r="V339" s="80">
        <v>13.385971266319393</v>
      </c>
      <c r="W339" s="80">
        <v>9.66255476532526</v>
      </c>
      <c r="X339" s="63"/>
      <c r="Y339" s="63"/>
    </row>
    <row r="340" spans="1:25" ht="12.75">
      <c r="A340" s="11">
        <v>5363</v>
      </c>
      <c r="B340" s="14">
        <v>53</v>
      </c>
      <c r="C340" s="14">
        <v>63</v>
      </c>
      <c r="D340" s="80">
        <v>0.9648098540671906</v>
      </c>
      <c r="E340" s="80">
        <v>0.9320122084827578</v>
      </c>
      <c r="F340" s="80">
        <v>0.958770067395384</v>
      </c>
      <c r="G340" s="80">
        <v>0.92080532586788</v>
      </c>
      <c r="H340" s="80">
        <v>11.916606961343128</v>
      </c>
      <c r="I340" s="80">
        <v>10.976552833162348</v>
      </c>
      <c r="J340" s="80">
        <v>12.785891486059418</v>
      </c>
      <c r="K340" s="80">
        <v>10.107268308446058</v>
      </c>
      <c r="M340" s="11">
        <v>5759</v>
      </c>
      <c r="N340" s="14">
        <v>57</v>
      </c>
      <c r="O340" s="14">
        <v>59</v>
      </c>
      <c r="P340" s="80">
        <v>0.92873</v>
      </c>
      <c r="Q340" s="80">
        <v>0.86694</v>
      </c>
      <c r="R340" s="80">
        <v>0.91509</v>
      </c>
      <c r="S340" s="80">
        <v>0.84347</v>
      </c>
      <c r="T340" s="80">
        <v>11.524263015822326</v>
      </c>
      <c r="U340" s="80">
        <v>11.299325679523628</v>
      </c>
      <c r="V340" s="80">
        <v>13.2929728669683</v>
      </c>
      <c r="W340" s="80">
        <v>9.530615828377654</v>
      </c>
      <c r="X340" s="63"/>
      <c r="Y340" s="63"/>
    </row>
    <row r="341" spans="1:25" ht="12.75">
      <c r="A341" s="11">
        <v>5364</v>
      </c>
      <c r="B341" s="14">
        <v>53</v>
      </c>
      <c r="C341" s="14">
        <v>64</v>
      </c>
      <c r="D341" s="80">
        <v>0.9667959039673291</v>
      </c>
      <c r="E341" s="80">
        <v>0.9357259690734472</v>
      </c>
      <c r="F341" s="80">
        <v>0.960543875885829</v>
      </c>
      <c r="G341" s="80">
        <v>0.9240831369428013</v>
      </c>
      <c r="H341" s="80">
        <v>11.916606961343128</v>
      </c>
      <c r="I341" s="80">
        <v>10.78204688352501</v>
      </c>
      <c r="J341" s="80">
        <v>12.735146138075994</v>
      </c>
      <c r="K341" s="80">
        <v>9.963507706792146</v>
      </c>
      <c r="M341" s="11">
        <v>5760</v>
      </c>
      <c r="N341" s="14">
        <v>57</v>
      </c>
      <c r="O341" s="14">
        <v>60</v>
      </c>
      <c r="P341" s="80">
        <v>0.93217</v>
      </c>
      <c r="Q341" s="80">
        <v>0.87295</v>
      </c>
      <c r="R341" s="80">
        <v>0.91803</v>
      </c>
      <c r="S341" s="80">
        <v>0.84848</v>
      </c>
      <c r="T341" s="80">
        <v>11.524263015822326</v>
      </c>
      <c r="U341" s="80">
        <v>11.069446632849349</v>
      </c>
      <c r="V341" s="80">
        <v>13.201536799245405</v>
      </c>
      <c r="W341" s="80">
        <v>9.392172849426272</v>
      </c>
      <c r="X341" s="63"/>
      <c r="Y341" s="63"/>
    </row>
    <row r="342" spans="1:25" ht="12.75">
      <c r="A342" s="11">
        <v>5365</v>
      </c>
      <c r="B342" s="14">
        <v>53</v>
      </c>
      <c r="C342" s="14">
        <v>65</v>
      </c>
      <c r="D342" s="80">
        <v>0.9687351908850397</v>
      </c>
      <c r="E342" s="80">
        <v>0.939366089452979</v>
      </c>
      <c r="F342" s="80">
        <v>0.9622888117550669</v>
      </c>
      <c r="G342" s="80">
        <v>0.9273185281760068</v>
      </c>
      <c r="H342" s="80">
        <v>11.916606961343128</v>
      </c>
      <c r="I342" s="80">
        <v>10.583019649789476</v>
      </c>
      <c r="J342" s="80">
        <v>12.68579640583207</v>
      </c>
      <c r="K342" s="80">
        <v>9.813830205300535</v>
      </c>
      <c r="M342" s="11">
        <v>5761</v>
      </c>
      <c r="N342" s="14">
        <v>57</v>
      </c>
      <c r="O342" s="14">
        <v>61</v>
      </c>
      <c r="P342" s="80">
        <v>0.93556</v>
      </c>
      <c r="Q342" s="80">
        <v>0.87892</v>
      </c>
      <c r="R342" s="80">
        <v>0.92094</v>
      </c>
      <c r="S342" s="80">
        <v>0.85347</v>
      </c>
      <c r="T342" s="80">
        <v>11.524263015822326</v>
      </c>
      <c r="U342" s="80">
        <v>10.835087279550956</v>
      </c>
      <c r="V342" s="80">
        <v>13.11189976234908</v>
      </c>
      <c r="W342" s="80">
        <v>9.247450533024203</v>
      </c>
      <c r="X342" s="63"/>
      <c r="Y342" s="63"/>
    </row>
    <row r="343" spans="1:25" ht="12.75">
      <c r="A343" s="11">
        <v>5366</v>
      </c>
      <c r="B343" s="14">
        <v>53</v>
      </c>
      <c r="C343" s="14">
        <v>66</v>
      </c>
      <c r="D343" s="80">
        <v>0.9706243181982142</v>
      </c>
      <c r="E343" s="80">
        <v>0.9429252462456368</v>
      </c>
      <c r="F343" s="80">
        <v>0.9640025928370088</v>
      </c>
      <c r="G343" s="80">
        <v>0.9305067620553843</v>
      </c>
      <c r="H343" s="80">
        <v>11.916606961343128</v>
      </c>
      <c r="I343" s="80">
        <v>10.379509973405066</v>
      </c>
      <c r="J343" s="80">
        <v>12.637912717673476</v>
      </c>
      <c r="K343" s="80">
        <v>9.658204217074715</v>
      </c>
      <c r="M343" s="11">
        <v>5762</v>
      </c>
      <c r="N343" s="14">
        <v>57</v>
      </c>
      <c r="O343" s="14">
        <v>62</v>
      </c>
      <c r="P343" s="80">
        <v>0.9389</v>
      </c>
      <c r="Q343" s="80">
        <v>0.88484</v>
      </c>
      <c r="R343" s="80">
        <v>0.92383</v>
      </c>
      <c r="S343" s="80">
        <v>0.85844</v>
      </c>
      <c r="T343" s="80">
        <v>11.524263015822326</v>
      </c>
      <c r="U343" s="80">
        <v>10.59586651273023</v>
      </c>
      <c r="V343" s="80">
        <v>13.024161782916769</v>
      </c>
      <c r="W343" s="80">
        <v>9.095967745635788</v>
      </c>
      <c r="X343" s="63"/>
      <c r="Y343" s="63"/>
    </row>
    <row r="344" spans="1:25" ht="12.75">
      <c r="A344" s="11">
        <v>5367</v>
      </c>
      <c r="B344" s="14">
        <v>53</v>
      </c>
      <c r="C344" s="14">
        <v>67</v>
      </c>
      <c r="D344" s="80">
        <v>0.9724611347453253</v>
      </c>
      <c r="E344" s="80">
        <v>0.9463983968611759</v>
      </c>
      <c r="F344" s="80">
        <v>0.9656831239446798</v>
      </c>
      <c r="G344" s="80">
        <v>0.93364339913664</v>
      </c>
      <c r="H344" s="80">
        <v>11.916606961343128</v>
      </c>
      <c r="I344" s="80">
        <v>10.171201717661095</v>
      </c>
      <c r="J344" s="80">
        <v>12.591533334022687</v>
      </c>
      <c r="K344" s="80">
        <v>9.496275344981536</v>
      </c>
      <c r="M344" s="11">
        <v>5763</v>
      </c>
      <c r="N344" s="14">
        <v>57</v>
      </c>
      <c r="O344" s="14">
        <v>63</v>
      </c>
      <c r="P344" s="80">
        <v>0.94219</v>
      </c>
      <c r="Q344" s="80">
        <v>0.89069</v>
      </c>
      <c r="R344" s="80">
        <v>0.92668</v>
      </c>
      <c r="S344" s="80">
        <v>0.86338</v>
      </c>
      <c r="T344" s="80">
        <v>11.524263015822326</v>
      </c>
      <c r="U344" s="80">
        <v>10.352217524746166</v>
      </c>
      <c r="V344" s="80">
        <v>12.938534560829149</v>
      </c>
      <c r="W344" s="80">
        <v>8.937945979739345</v>
      </c>
      <c r="X344" s="63"/>
      <c r="Y344" s="63"/>
    </row>
    <row r="345" spans="1:25" ht="12.75">
      <c r="A345" s="11">
        <v>5368</v>
      </c>
      <c r="B345" s="14">
        <v>53</v>
      </c>
      <c r="C345" s="14">
        <v>68</v>
      </c>
      <c r="D345" s="80">
        <v>0.9742445473244569</v>
      </c>
      <c r="E345" s="80">
        <v>0.9497824699130415</v>
      </c>
      <c r="F345" s="80">
        <v>0.9673283693019656</v>
      </c>
      <c r="G345" s="80">
        <v>0.9367240665341993</v>
      </c>
      <c r="H345" s="80">
        <v>11.916606961343128</v>
      </c>
      <c r="I345" s="80">
        <v>9.957383952091014</v>
      </c>
      <c r="J345" s="80">
        <v>12.546669725789071</v>
      </c>
      <c r="K345" s="80">
        <v>9.32732118764507</v>
      </c>
      <c r="M345" s="11">
        <v>5764</v>
      </c>
      <c r="N345" s="14">
        <v>57</v>
      </c>
      <c r="O345" s="14">
        <v>64</v>
      </c>
      <c r="P345" s="80">
        <v>0.94541</v>
      </c>
      <c r="Q345" s="80">
        <v>0.89647</v>
      </c>
      <c r="R345" s="80">
        <v>0.9295</v>
      </c>
      <c r="S345" s="80">
        <v>0.86828</v>
      </c>
      <c r="T345" s="80">
        <v>11.524263015822326</v>
      </c>
      <c r="U345" s="80">
        <v>10.104672229504997</v>
      </c>
      <c r="V345" s="80">
        <v>12.855219775566077</v>
      </c>
      <c r="W345" s="80">
        <v>8.773715469761246</v>
      </c>
      <c r="X345" s="63"/>
      <c r="Y345" s="63"/>
    </row>
    <row r="346" spans="1:25" ht="12.75">
      <c r="A346" s="11">
        <v>5369</v>
      </c>
      <c r="B346" s="14">
        <v>53</v>
      </c>
      <c r="C346" s="14">
        <v>69</v>
      </c>
      <c r="D346" s="80">
        <v>0.975975474939718</v>
      </c>
      <c r="E346" s="80">
        <v>0.9530782233237907</v>
      </c>
      <c r="F346" s="80">
        <v>0.9689361369782661</v>
      </c>
      <c r="G346" s="80">
        <v>0.9397440563367331</v>
      </c>
      <c r="H346" s="80">
        <v>11.916606961343128</v>
      </c>
      <c r="I346" s="80">
        <v>9.736404867527444</v>
      </c>
      <c r="J346" s="80">
        <v>12.503283224523619</v>
      </c>
      <c r="K346" s="80">
        <v>9.149728604346953</v>
      </c>
      <c r="M346" s="11">
        <v>5765</v>
      </c>
      <c r="N346" s="14">
        <v>57</v>
      </c>
      <c r="O346" s="14">
        <v>65</v>
      </c>
      <c r="P346" s="80">
        <v>0.94855</v>
      </c>
      <c r="Q346" s="80">
        <v>0.90214</v>
      </c>
      <c r="R346" s="80">
        <v>0.93227</v>
      </c>
      <c r="S346" s="80">
        <v>0.87313</v>
      </c>
      <c r="T346" s="80">
        <v>11.524263015822326</v>
      </c>
      <c r="U346" s="80">
        <v>9.853863023301658</v>
      </c>
      <c r="V346" s="80">
        <v>12.774405586090532</v>
      </c>
      <c r="W346" s="80">
        <v>8.603720453033452</v>
      </c>
      <c r="X346" s="63"/>
      <c r="Y346" s="63"/>
    </row>
    <row r="347" spans="1:25" ht="12.75">
      <c r="A347" s="11">
        <v>5370</v>
      </c>
      <c r="B347" s="14">
        <v>53</v>
      </c>
      <c r="C347" s="14">
        <v>70</v>
      </c>
      <c r="D347" s="80">
        <v>0.9776539222846644</v>
      </c>
      <c r="E347" s="80">
        <v>0.9562847098845491</v>
      </c>
      <c r="F347" s="80">
        <v>0.9705039057094952</v>
      </c>
      <c r="G347" s="80">
        <v>0.9426979967110365</v>
      </c>
      <c r="H347" s="80">
        <v>11.916606961343128</v>
      </c>
      <c r="I347" s="80">
        <v>9.506681920448004</v>
      </c>
      <c r="J347" s="80">
        <v>12.461358880015768</v>
      </c>
      <c r="K347" s="80">
        <v>8.961930001775363</v>
      </c>
      <c r="M347" s="11">
        <v>5766</v>
      </c>
      <c r="N347" s="14">
        <v>57</v>
      </c>
      <c r="O347" s="14">
        <v>66</v>
      </c>
      <c r="P347" s="80">
        <v>0.95161</v>
      </c>
      <c r="Q347" s="80">
        <v>0.90769</v>
      </c>
      <c r="R347" s="80">
        <v>0.93499</v>
      </c>
      <c r="S347" s="80">
        <v>0.87792</v>
      </c>
      <c r="T347" s="80">
        <v>11.524263015822326</v>
      </c>
      <c r="U347" s="80">
        <v>9.600544945336708</v>
      </c>
      <c r="V347" s="80">
        <v>12.696265771707665</v>
      </c>
      <c r="W347" s="80">
        <v>8.42854218945137</v>
      </c>
      <c r="X347" s="63"/>
      <c r="Y347" s="63"/>
    </row>
    <row r="348" spans="1:25" ht="12.75">
      <c r="A348" s="11">
        <v>5371</v>
      </c>
      <c r="B348" s="14">
        <v>53</v>
      </c>
      <c r="C348" s="14">
        <v>71</v>
      </c>
      <c r="D348" s="80">
        <v>0.9792768647321013</v>
      </c>
      <c r="E348" s="80">
        <v>0.9593951885104021</v>
      </c>
      <c r="F348" s="80">
        <v>0.9720289939504627</v>
      </c>
      <c r="G348" s="80">
        <v>0.9455801654230908</v>
      </c>
      <c r="H348" s="80">
        <v>11.916606961343128</v>
      </c>
      <c r="I348" s="80">
        <v>9.267772420208832</v>
      </c>
      <c r="J348" s="80">
        <v>12.420957603347334</v>
      </c>
      <c r="K348" s="80">
        <v>8.763421778204625</v>
      </c>
      <c r="M348" s="11">
        <v>5767</v>
      </c>
      <c r="N348" s="14">
        <v>57</v>
      </c>
      <c r="O348" s="14">
        <v>67</v>
      </c>
      <c r="P348" s="80">
        <v>0.95458</v>
      </c>
      <c r="Q348" s="80">
        <v>0.91311</v>
      </c>
      <c r="R348" s="80">
        <v>0.93767</v>
      </c>
      <c r="S348" s="80">
        <v>0.88265</v>
      </c>
      <c r="T348" s="80">
        <v>11.524263015822326</v>
      </c>
      <c r="U348" s="80">
        <v>9.34521708601059</v>
      </c>
      <c r="V348" s="80">
        <v>12.620913478542272</v>
      </c>
      <c r="W348" s="80">
        <v>8.248566623290644</v>
      </c>
      <c r="X348" s="63"/>
      <c r="Y348" s="63"/>
    </row>
    <row r="349" spans="1:25" ht="12.75">
      <c r="A349" s="11">
        <v>5372</v>
      </c>
      <c r="B349" s="14">
        <v>53</v>
      </c>
      <c r="C349" s="14">
        <v>72</v>
      </c>
      <c r="D349" s="80">
        <v>0.9808392502790308</v>
      </c>
      <c r="E349" s="80">
        <v>0.9623989646313955</v>
      </c>
      <c r="F349" s="80">
        <v>0.9735089101725184</v>
      </c>
      <c r="G349" s="80">
        <v>0.9483851538702909</v>
      </c>
      <c r="H349" s="80">
        <v>11.916606961343128</v>
      </c>
      <c r="I349" s="80">
        <v>9.0203343406864</v>
      </c>
      <c r="J349" s="80">
        <v>12.382190130376188</v>
      </c>
      <c r="K349" s="80">
        <v>8.55475117165334</v>
      </c>
      <c r="M349" s="11">
        <v>5768</v>
      </c>
      <c r="N349" s="14">
        <v>57</v>
      </c>
      <c r="O349" s="14">
        <v>68</v>
      </c>
      <c r="P349" s="80">
        <v>0.95745</v>
      </c>
      <c r="Q349" s="80">
        <v>0.91838</v>
      </c>
      <c r="R349" s="80">
        <v>0.94029</v>
      </c>
      <c r="S349" s="80">
        <v>0.88731</v>
      </c>
      <c r="T349" s="80">
        <v>11.524263015822326</v>
      </c>
      <c r="U349" s="80">
        <v>9.088833284400538</v>
      </c>
      <c r="V349" s="80">
        <v>12.54848746793217</v>
      </c>
      <c r="W349" s="80">
        <v>8.064608832290695</v>
      </c>
      <c r="X349" s="63"/>
      <c r="Y349" s="63"/>
    </row>
    <row r="350" spans="1:25" ht="12.75">
      <c r="A350" s="11">
        <v>5373</v>
      </c>
      <c r="B350" s="14">
        <v>53</v>
      </c>
      <c r="C350" s="14">
        <v>73</v>
      </c>
      <c r="D350" s="80">
        <v>0.9823348737640886</v>
      </c>
      <c r="E350" s="80">
        <v>0.9652830272794072</v>
      </c>
      <c r="F350" s="80">
        <v>0.9749416786466893</v>
      </c>
      <c r="G350" s="80">
        <v>0.9511084963044288</v>
      </c>
      <c r="H350" s="80">
        <v>11.916606961343128</v>
      </c>
      <c r="I350" s="80">
        <v>8.766099567326068</v>
      </c>
      <c r="J350" s="80">
        <v>12.345194750734793</v>
      </c>
      <c r="K350" s="80">
        <v>8.3375117779344</v>
      </c>
      <c r="M350" s="11">
        <v>5769</v>
      </c>
      <c r="N350" s="14">
        <v>57</v>
      </c>
      <c r="O350" s="14">
        <v>69</v>
      </c>
      <c r="P350" s="80">
        <v>0.96022</v>
      </c>
      <c r="Q350" s="80">
        <v>0.92348</v>
      </c>
      <c r="R350" s="80">
        <v>0.94286</v>
      </c>
      <c r="S350" s="80">
        <v>0.89189</v>
      </c>
      <c r="T350" s="80">
        <v>11.524263015822326</v>
      </c>
      <c r="U350" s="80">
        <v>8.83251293878797</v>
      </c>
      <c r="V350" s="80">
        <v>12.47910705337609</v>
      </c>
      <c r="W350" s="80">
        <v>7.877668901234205</v>
      </c>
      <c r="X350" s="63"/>
      <c r="Y350" s="63"/>
    </row>
    <row r="351" spans="1:25" ht="12.75">
      <c r="A351" s="11">
        <v>5374</v>
      </c>
      <c r="B351" s="14">
        <v>53</v>
      </c>
      <c r="C351" s="14">
        <v>74</v>
      </c>
      <c r="D351" s="80">
        <v>0.9837599901791917</v>
      </c>
      <c r="E351" s="80">
        <v>0.9680390269208599</v>
      </c>
      <c r="F351" s="80">
        <v>0.9763259267877776</v>
      </c>
      <c r="G351" s="80">
        <v>0.9537468539416364</v>
      </c>
      <c r="H351" s="80">
        <v>11.916606961343128</v>
      </c>
      <c r="I351" s="80">
        <v>8.506256302654792</v>
      </c>
      <c r="J351" s="80">
        <v>12.310048076519694</v>
      </c>
      <c r="K351" s="80">
        <v>8.112815187478224</v>
      </c>
      <c r="M351" s="11">
        <v>5770</v>
      </c>
      <c r="N351" s="14">
        <v>57</v>
      </c>
      <c r="O351" s="14">
        <v>70</v>
      </c>
      <c r="P351" s="80">
        <v>0.96288</v>
      </c>
      <c r="Q351" s="80">
        <v>0.92842</v>
      </c>
      <c r="R351" s="80">
        <v>0.94537</v>
      </c>
      <c r="S351" s="80">
        <v>0.8964</v>
      </c>
      <c r="T351" s="80">
        <v>11.524263015822326</v>
      </c>
      <c r="U351" s="80">
        <v>8.575986307576505</v>
      </c>
      <c r="V351" s="80">
        <v>12.412714791719432</v>
      </c>
      <c r="W351" s="80">
        <v>7.687534531679399</v>
      </c>
      <c r="X351" s="63"/>
      <c r="Y351" s="63"/>
    </row>
    <row r="352" spans="1:25" ht="12.75">
      <c r="A352" s="11">
        <v>5375</v>
      </c>
      <c r="B352" s="14">
        <v>53</v>
      </c>
      <c r="C352" s="14">
        <v>75</v>
      </c>
      <c r="D352" s="80">
        <v>0.9851134545399381</v>
      </c>
      <c r="E352" s="80">
        <v>0.9706636263853009</v>
      </c>
      <c r="F352" s="80">
        <v>0.9776606137363942</v>
      </c>
      <c r="G352" s="80">
        <v>0.9562975141841097</v>
      </c>
      <c r="H352" s="80">
        <v>11.916606961343128</v>
      </c>
      <c r="I352" s="80">
        <v>8.241080326984909</v>
      </c>
      <c r="J352" s="80">
        <v>12.276762657440797</v>
      </c>
      <c r="K352" s="80">
        <v>7.880924630887238</v>
      </c>
      <c r="M352" s="11">
        <v>5840</v>
      </c>
      <c r="N352" s="14">
        <v>58</v>
      </c>
      <c r="O352" s="14">
        <v>40</v>
      </c>
      <c r="P352" s="80">
        <v>0.85719</v>
      </c>
      <c r="Q352" s="80">
        <v>0.75008</v>
      </c>
      <c r="R352" s="80">
        <v>0.85258</v>
      </c>
      <c r="S352" s="80">
        <v>0.74304</v>
      </c>
      <c r="T352" s="80">
        <v>11.299325679523628</v>
      </c>
      <c r="U352" s="80">
        <v>14.651451235201971</v>
      </c>
      <c r="V352" s="80">
        <v>15.06417108243116</v>
      </c>
      <c r="W352" s="80">
        <v>10.88660583229444</v>
      </c>
      <c r="X352" s="63"/>
      <c r="Y352" s="63"/>
    </row>
    <row r="353" spans="1:25" ht="12.75">
      <c r="A353" s="11">
        <v>5376</v>
      </c>
      <c r="B353" s="14">
        <v>53</v>
      </c>
      <c r="C353" s="14">
        <v>76</v>
      </c>
      <c r="D353" s="80">
        <v>0.9863938904245438</v>
      </c>
      <c r="E353" s="80">
        <v>0.9731530632583143</v>
      </c>
      <c r="F353" s="80">
        <v>0.9789448814798665</v>
      </c>
      <c r="G353" s="80">
        <v>0.9587581157212167</v>
      </c>
      <c r="H353" s="80">
        <v>11.916606961343128</v>
      </c>
      <c r="I353" s="80">
        <v>7.971273340203032</v>
      </c>
      <c r="J353" s="80">
        <v>12.245357293994333</v>
      </c>
      <c r="K353" s="80">
        <v>7.642523007551828</v>
      </c>
      <c r="M353" s="11">
        <v>5841</v>
      </c>
      <c r="N353" s="14">
        <v>58</v>
      </c>
      <c r="O353" s="14">
        <v>41</v>
      </c>
      <c r="P353" s="80">
        <v>0.86008</v>
      </c>
      <c r="Q353" s="80">
        <v>0.75451</v>
      </c>
      <c r="R353" s="80">
        <v>0.85511</v>
      </c>
      <c r="S353" s="80">
        <v>0.7469</v>
      </c>
      <c r="T353" s="80">
        <v>11.299325679523628</v>
      </c>
      <c r="U353" s="80">
        <v>14.524888242377765</v>
      </c>
      <c r="V353" s="80">
        <v>14.975634599848478</v>
      </c>
      <c r="W353" s="80">
        <v>10.848579322052915</v>
      </c>
      <c r="X353" s="63"/>
      <c r="Y353" s="63"/>
    </row>
    <row r="354" spans="1:25" ht="12.75">
      <c r="A354" s="11">
        <v>5377</v>
      </c>
      <c r="B354" s="14">
        <v>53</v>
      </c>
      <c r="C354" s="14">
        <v>77</v>
      </c>
      <c r="D354" s="80">
        <v>0.987600031966009</v>
      </c>
      <c r="E354" s="80">
        <v>0.9755038158784023</v>
      </c>
      <c r="F354" s="80">
        <v>0.9801781589700487</v>
      </c>
      <c r="G354" s="80">
        <v>0.9611268552359447</v>
      </c>
      <c r="H354" s="80">
        <v>11.916606961343128</v>
      </c>
      <c r="I354" s="80">
        <v>7.697902479305659</v>
      </c>
      <c r="J354" s="80">
        <v>12.21584863880076</v>
      </c>
      <c r="K354" s="80">
        <v>7.398660801848029</v>
      </c>
      <c r="M354" s="11">
        <v>5842</v>
      </c>
      <c r="N354" s="14">
        <v>58</v>
      </c>
      <c r="O354" s="14">
        <v>42</v>
      </c>
      <c r="P354" s="80">
        <v>0.86306</v>
      </c>
      <c r="Q354" s="80">
        <v>0.75911</v>
      </c>
      <c r="R354" s="80">
        <v>0.85771</v>
      </c>
      <c r="S354" s="80">
        <v>0.75087</v>
      </c>
      <c r="T354" s="80">
        <v>11.299325679523628</v>
      </c>
      <c r="U354" s="80">
        <v>14.392811567186646</v>
      </c>
      <c r="V354" s="80">
        <v>14.885012836267535</v>
      </c>
      <c r="W354" s="80">
        <v>10.80712441044274</v>
      </c>
      <c r="X354" s="63"/>
      <c r="Y354" s="63"/>
    </row>
    <row r="355" spans="1:25" ht="12.75">
      <c r="A355" s="11">
        <v>5378</v>
      </c>
      <c r="B355" s="14">
        <v>53</v>
      </c>
      <c r="C355" s="14">
        <v>78</v>
      </c>
      <c r="D355" s="80">
        <v>0.9887309298393656</v>
      </c>
      <c r="E355" s="80">
        <v>0.9777130133415343</v>
      </c>
      <c r="F355" s="80">
        <v>0.9813602618127951</v>
      </c>
      <c r="G355" s="80">
        <v>0.9634026879407305</v>
      </c>
      <c r="H355" s="80">
        <v>11.916606961343128</v>
      </c>
      <c r="I355" s="80">
        <v>7.422383396961946</v>
      </c>
      <c r="J355" s="80">
        <v>12.188246242745286</v>
      </c>
      <c r="K355" s="80">
        <v>7.150744115559789</v>
      </c>
      <c r="M355" s="11">
        <v>5843</v>
      </c>
      <c r="N355" s="14">
        <v>58</v>
      </c>
      <c r="O355" s="14">
        <v>43</v>
      </c>
      <c r="P355" s="80">
        <v>0.86612</v>
      </c>
      <c r="Q355" s="80">
        <v>0.76386</v>
      </c>
      <c r="R355" s="80">
        <v>0.86037</v>
      </c>
      <c r="S355" s="80">
        <v>0.75496</v>
      </c>
      <c r="T355" s="80">
        <v>11.299325679523628</v>
      </c>
      <c r="U355" s="80">
        <v>14.255146405663213</v>
      </c>
      <c r="V355" s="80">
        <v>14.792436889016454</v>
      </c>
      <c r="W355" s="80">
        <v>10.762035196170388</v>
      </c>
      <c r="X355" s="63"/>
      <c r="Y355" s="63"/>
    </row>
    <row r="356" spans="1:25" ht="12.75">
      <c r="A356" s="11">
        <v>5379</v>
      </c>
      <c r="B356" s="14">
        <v>53</v>
      </c>
      <c r="C356" s="14">
        <v>79</v>
      </c>
      <c r="D356" s="80">
        <v>0.9897877020069095</v>
      </c>
      <c r="E356" s="80">
        <v>0.9797818775517493</v>
      </c>
      <c r="F356" s="80">
        <v>0.9824913233183602</v>
      </c>
      <c r="G356" s="80">
        <v>0.9655852041699733</v>
      </c>
      <c r="H356" s="80">
        <v>11.916606961343128</v>
      </c>
      <c r="I356" s="80">
        <v>7.145273192322084</v>
      </c>
      <c r="J356" s="80">
        <v>12.162510079406655</v>
      </c>
      <c r="K356" s="80">
        <v>6.899370074258556</v>
      </c>
      <c r="M356" s="11">
        <v>5844</v>
      </c>
      <c r="N356" s="14">
        <v>58</v>
      </c>
      <c r="O356" s="14">
        <v>44</v>
      </c>
      <c r="P356" s="80">
        <v>0.86927</v>
      </c>
      <c r="Q356" s="80">
        <v>0.76876</v>
      </c>
      <c r="R356" s="80">
        <v>0.86309</v>
      </c>
      <c r="S356" s="80">
        <v>0.75916</v>
      </c>
      <c r="T356" s="80">
        <v>11.299325679523628</v>
      </c>
      <c r="U356" s="80">
        <v>14.111860029959388</v>
      </c>
      <c r="V356" s="80">
        <v>14.698056104202477</v>
      </c>
      <c r="W356" s="80">
        <v>10.713129605280537</v>
      </c>
      <c r="X356" s="63"/>
      <c r="Y356" s="63"/>
    </row>
    <row r="357" spans="1:25" ht="12.75">
      <c r="A357" s="11">
        <v>5380</v>
      </c>
      <c r="B357" s="14">
        <v>53</v>
      </c>
      <c r="C357" s="14">
        <v>80</v>
      </c>
      <c r="D357" s="80">
        <v>0.9907725766744235</v>
      </c>
      <c r="E357" s="80">
        <v>0.9817138871003181</v>
      </c>
      <c r="F357" s="80">
        <v>0.9835715178055912</v>
      </c>
      <c r="G357" s="80">
        <v>0.9676741010662339</v>
      </c>
      <c r="H357" s="80">
        <v>11.916606961343128</v>
      </c>
      <c r="I357" s="80">
        <v>6.866548106596771</v>
      </c>
      <c r="J357" s="80">
        <v>12.138574301460817</v>
      </c>
      <c r="K357" s="80">
        <v>6.644580766479081</v>
      </c>
      <c r="M357" s="11">
        <v>5845</v>
      </c>
      <c r="N357" s="14">
        <v>58</v>
      </c>
      <c r="O357" s="14">
        <v>45</v>
      </c>
      <c r="P357" s="80">
        <v>0.87249</v>
      </c>
      <c r="Q357" s="80">
        <v>0.77382</v>
      </c>
      <c r="R357" s="80">
        <v>0.86587</v>
      </c>
      <c r="S357" s="80">
        <v>0.76347</v>
      </c>
      <c r="T357" s="80">
        <v>11.299325679523628</v>
      </c>
      <c r="U357" s="80">
        <v>13.962932386937966</v>
      </c>
      <c r="V357" s="80">
        <v>14.60203050975662</v>
      </c>
      <c r="W357" s="80">
        <v>10.660227556704974</v>
      </c>
      <c r="X357" s="63"/>
      <c r="Y357" s="63"/>
    </row>
    <row r="358" spans="1:25" ht="12.75">
      <c r="A358" s="11">
        <v>5381</v>
      </c>
      <c r="B358" s="14">
        <v>53</v>
      </c>
      <c r="C358" s="14">
        <v>81</v>
      </c>
      <c r="D358" s="80">
        <v>0.9916870539915583</v>
      </c>
      <c r="E358" s="80">
        <v>0.983511178711129</v>
      </c>
      <c r="F358" s="80">
        <v>0.984601002571806</v>
      </c>
      <c r="G358" s="80">
        <v>0.9696690710406518</v>
      </c>
      <c r="H358" s="80">
        <v>11.916606961343128</v>
      </c>
      <c r="I358" s="80">
        <v>6.586841515746216</v>
      </c>
      <c r="J358" s="80">
        <v>12.11639198342371</v>
      </c>
      <c r="K358" s="80">
        <v>6.387056493665632</v>
      </c>
      <c r="M358" s="11">
        <v>5846</v>
      </c>
      <c r="N358" s="14">
        <v>58</v>
      </c>
      <c r="O358" s="14">
        <v>46</v>
      </c>
      <c r="P358" s="80">
        <v>0.87579</v>
      </c>
      <c r="Q358" s="80">
        <v>0.77902</v>
      </c>
      <c r="R358" s="80">
        <v>0.8687</v>
      </c>
      <c r="S358" s="80">
        <v>0.76788</v>
      </c>
      <c r="T358" s="80">
        <v>11.299325679523628</v>
      </c>
      <c r="U358" s="80">
        <v>13.808412018555867</v>
      </c>
      <c r="V358" s="80">
        <v>14.504543414071412</v>
      </c>
      <c r="W358" s="80">
        <v>10.603194284008085</v>
      </c>
      <c r="X358" s="63"/>
      <c r="Y358" s="63"/>
    </row>
    <row r="359" spans="1:25" ht="12.75">
      <c r="A359" s="11">
        <v>5382</v>
      </c>
      <c r="B359" s="14">
        <v>53</v>
      </c>
      <c r="C359" s="14">
        <v>82</v>
      </c>
      <c r="D359" s="80">
        <v>0.9925323366431522</v>
      </c>
      <c r="E359" s="80">
        <v>0.9851753786152135</v>
      </c>
      <c r="F359" s="80">
        <v>0.9855801037707126</v>
      </c>
      <c r="G359" s="80">
        <v>0.9715701628430438</v>
      </c>
      <c r="H359" s="80">
        <v>11.916606961343128</v>
      </c>
      <c r="I359" s="80">
        <v>6.307369945701943</v>
      </c>
      <c r="J359" s="80">
        <v>12.095924461788114</v>
      </c>
      <c r="K359" s="80">
        <v>6.128052445256957</v>
      </c>
      <c r="M359" s="11">
        <v>5847</v>
      </c>
      <c r="N359" s="14">
        <v>58</v>
      </c>
      <c r="O359" s="14">
        <v>47</v>
      </c>
      <c r="P359" s="80">
        <v>0.87915</v>
      </c>
      <c r="Q359" s="80">
        <v>0.78436</v>
      </c>
      <c r="R359" s="80">
        <v>0.87158</v>
      </c>
      <c r="S359" s="80">
        <v>0.77239</v>
      </c>
      <c r="T359" s="80">
        <v>11.299325679523628</v>
      </c>
      <c r="U359" s="80">
        <v>13.648076076793563</v>
      </c>
      <c r="V359" s="80">
        <v>14.40572409224124</v>
      </c>
      <c r="W359" s="80">
        <v>10.541677664075952</v>
      </c>
      <c r="X359" s="63"/>
      <c r="Y359" s="63"/>
    </row>
    <row r="360" spans="1:25" ht="12.75">
      <c r="A360" s="11">
        <v>5383</v>
      </c>
      <c r="B360" s="14">
        <v>53</v>
      </c>
      <c r="C360" s="14">
        <v>83</v>
      </c>
      <c r="D360" s="80">
        <v>0.993309643346623</v>
      </c>
      <c r="E360" s="80">
        <v>0.9867082135323992</v>
      </c>
      <c r="F360" s="80">
        <v>0.9865095040584368</v>
      </c>
      <c r="G360" s="80">
        <v>0.9733781500752408</v>
      </c>
      <c r="H360" s="80">
        <v>11.916606961343128</v>
      </c>
      <c r="I360" s="80">
        <v>6.029884548794651</v>
      </c>
      <c r="J360" s="80">
        <v>12.077133642864764</v>
      </c>
      <c r="K360" s="80">
        <v>5.869357867273015</v>
      </c>
      <c r="M360" s="11">
        <v>5848</v>
      </c>
      <c r="N360" s="14">
        <v>58</v>
      </c>
      <c r="O360" s="14">
        <v>48</v>
      </c>
      <c r="P360" s="80">
        <v>0.88258</v>
      </c>
      <c r="Q360" s="80">
        <v>0.78984</v>
      </c>
      <c r="R360" s="80">
        <v>0.87451</v>
      </c>
      <c r="S360" s="80">
        <v>0.777</v>
      </c>
      <c r="T360" s="80">
        <v>11.299325679523628</v>
      </c>
      <c r="U360" s="80">
        <v>13.481997168412134</v>
      </c>
      <c r="V360" s="80">
        <v>14.30578077049595</v>
      </c>
      <c r="W360" s="80">
        <v>10.475542077439812</v>
      </c>
      <c r="X360" s="63"/>
      <c r="Y360" s="63"/>
    </row>
    <row r="361" spans="1:25" ht="12.75">
      <c r="A361" s="11">
        <v>5384</v>
      </c>
      <c r="B361" s="14">
        <v>53</v>
      </c>
      <c r="C361" s="14">
        <v>84</v>
      </c>
      <c r="D361" s="80">
        <v>0.9940221064592812</v>
      </c>
      <c r="E361" s="80">
        <v>0.9881152586841333</v>
      </c>
      <c r="F361" s="80">
        <v>0.9873901717140365</v>
      </c>
      <c r="G361" s="80">
        <v>0.975094398782781</v>
      </c>
      <c r="H361" s="80">
        <v>11.916606961343128</v>
      </c>
      <c r="I361" s="80">
        <v>5.754899091682715</v>
      </c>
      <c r="J361" s="80">
        <v>12.059936183165915</v>
      </c>
      <c r="K361" s="80">
        <v>5.611569869859929</v>
      </c>
      <c r="M361" s="11">
        <v>5849</v>
      </c>
      <c r="N361" s="14">
        <v>58</v>
      </c>
      <c r="O361" s="14">
        <v>49</v>
      </c>
      <c r="P361" s="80">
        <v>0.88607</v>
      </c>
      <c r="Q361" s="80">
        <v>0.79545</v>
      </c>
      <c r="R361" s="80">
        <v>0.87748</v>
      </c>
      <c r="S361" s="80">
        <v>0.7817</v>
      </c>
      <c r="T361" s="80">
        <v>11.299325679523628</v>
      </c>
      <c r="U361" s="80">
        <v>13.310311019081112</v>
      </c>
      <c r="V361" s="80">
        <v>14.204939603022787</v>
      </c>
      <c r="W361" s="80">
        <v>10.404697095581952</v>
      </c>
      <c r="X361" s="63"/>
      <c r="Y361" s="63"/>
    </row>
    <row r="362" spans="1:25" ht="12.75">
      <c r="A362" s="11">
        <v>5385</v>
      </c>
      <c r="B362" s="14">
        <v>53</v>
      </c>
      <c r="C362" s="14">
        <v>85</v>
      </c>
      <c r="D362" s="80">
        <v>0.9946737099475272</v>
      </c>
      <c r="E362" s="80">
        <v>0.9894038580677412</v>
      </c>
      <c r="F362" s="80">
        <v>0.9882229247750685</v>
      </c>
      <c r="G362" s="80">
        <v>0.9767200196301873</v>
      </c>
      <c r="H362" s="80">
        <v>11.916606961343128</v>
      </c>
      <c r="I362" s="80">
        <v>5.482064905648727</v>
      </c>
      <c r="J362" s="80">
        <v>12.044229324732669</v>
      </c>
      <c r="K362" s="80">
        <v>5.354442542259186</v>
      </c>
      <c r="M362" s="11">
        <v>5850</v>
      </c>
      <c r="N362" s="14">
        <v>58</v>
      </c>
      <c r="O362" s="14">
        <v>50</v>
      </c>
      <c r="P362" s="80">
        <v>0.88961</v>
      </c>
      <c r="Q362" s="80">
        <v>0.80117</v>
      </c>
      <c r="R362" s="80">
        <v>0.88049</v>
      </c>
      <c r="S362" s="80">
        <v>0.78649</v>
      </c>
      <c r="T362" s="80">
        <v>11.299325679523628</v>
      </c>
      <c r="U362" s="80">
        <v>13.133242467071671</v>
      </c>
      <c r="V362" s="80">
        <v>14.103446935613594</v>
      </c>
      <c r="W362" s="80">
        <v>10.329121210981707</v>
      </c>
      <c r="X362" s="63"/>
      <c r="Y362" s="63"/>
    </row>
    <row r="363" spans="1:25" ht="12.75">
      <c r="A363" s="11">
        <v>5386</v>
      </c>
      <c r="B363" s="14">
        <v>53</v>
      </c>
      <c r="C363" s="14">
        <v>86</v>
      </c>
      <c r="D363" s="80">
        <v>0.9952673122778464</v>
      </c>
      <c r="E363" s="80">
        <v>0.9905792102590355</v>
      </c>
      <c r="F363" s="80">
        <v>0.9890083013257794</v>
      </c>
      <c r="G363" s="80">
        <v>0.9782556104295719</v>
      </c>
      <c r="H363" s="80">
        <v>11.916606961343128</v>
      </c>
      <c r="I363" s="80">
        <v>5.2119890821580235</v>
      </c>
      <c r="J363" s="80">
        <v>12.02993848238239</v>
      </c>
      <c r="K363" s="80">
        <v>5.0986575611187614</v>
      </c>
      <c r="M363" s="11">
        <v>5851</v>
      </c>
      <c r="N363" s="14">
        <v>58</v>
      </c>
      <c r="O363" s="14">
        <v>51</v>
      </c>
      <c r="P363" s="80">
        <v>0.8932</v>
      </c>
      <c r="Q363" s="80">
        <v>0.80701</v>
      </c>
      <c r="R363" s="80">
        <v>0.88352</v>
      </c>
      <c r="S363" s="80">
        <v>0.79135</v>
      </c>
      <c r="T363" s="80">
        <v>11.299325679523628</v>
      </c>
      <c r="U363" s="80">
        <v>12.950888759496237</v>
      </c>
      <c r="V363" s="80">
        <v>14.00152127985984</v>
      </c>
      <c r="W363" s="80">
        <v>10.248693159160023</v>
      </c>
      <c r="X363" s="63"/>
      <c r="Y363" s="63"/>
    </row>
    <row r="364" spans="1:25" ht="12.75">
      <c r="A364" s="11">
        <v>5387</v>
      </c>
      <c r="B364" s="14">
        <v>53</v>
      </c>
      <c r="C364" s="14">
        <v>87</v>
      </c>
      <c r="D364" s="80">
        <v>0.9958051719004746</v>
      </c>
      <c r="E364" s="80">
        <v>0.991645390001212</v>
      </c>
      <c r="F364" s="80">
        <v>0.9897468365753134</v>
      </c>
      <c r="G364" s="80">
        <v>0.9797017939742367</v>
      </c>
      <c r="H364" s="80">
        <v>11.916606961343128</v>
      </c>
      <c r="I364" s="80">
        <v>4.946121077754667</v>
      </c>
      <c r="J364" s="80">
        <v>12.017004346007763</v>
      </c>
      <c r="K364" s="80">
        <v>4.845723693090033</v>
      </c>
      <c r="M364" s="11">
        <v>5852</v>
      </c>
      <c r="N364" s="14">
        <v>58</v>
      </c>
      <c r="O364" s="14">
        <v>52</v>
      </c>
      <c r="P364" s="80">
        <v>0.89682</v>
      </c>
      <c r="Q364" s="80">
        <v>0.81294</v>
      </c>
      <c r="R364" s="80">
        <v>0.88659</v>
      </c>
      <c r="S364" s="80">
        <v>0.79629</v>
      </c>
      <c r="T364" s="80">
        <v>11.299325679523628</v>
      </c>
      <c r="U364" s="80">
        <v>12.76291009025659</v>
      </c>
      <c r="V364" s="80">
        <v>13.899296786361896</v>
      </c>
      <c r="W364" s="80">
        <v>10.16293898341832</v>
      </c>
      <c r="X364" s="63"/>
      <c r="Y364" s="63"/>
    </row>
    <row r="365" spans="1:25" ht="12.75">
      <c r="A365" s="11">
        <v>5388</v>
      </c>
      <c r="B365" s="14">
        <v>53</v>
      </c>
      <c r="C365" s="14">
        <v>88</v>
      </c>
      <c r="D365" s="80">
        <v>0.9962892891726197</v>
      </c>
      <c r="E365" s="80">
        <v>0.992606015331754</v>
      </c>
      <c r="F365" s="80">
        <v>0.9904393797584925</v>
      </c>
      <c r="G365" s="80">
        <v>0.9810598392016907</v>
      </c>
      <c r="H365" s="80">
        <v>11.916606961343128</v>
      </c>
      <c r="I365" s="80">
        <v>4.686737143178807</v>
      </c>
      <c r="J365" s="80">
        <v>12.005374516454342</v>
      </c>
      <c r="K365" s="80">
        <v>4.597969588067592</v>
      </c>
      <c r="M365" s="11">
        <v>5853</v>
      </c>
      <c r="N365" s="14">
        <v>58</v>
      </c>
      <c r="O365" s="14">
        <v>53</v>
      </c>
      <c r="P365" s="80">
        <v>0.90048</v>
      </c>
      <c r="Q365" s="80">
        <v>0.81897</v>
      </c>
      <c r="R365" s="80">
        <v>0.88968</v>
      </c>
      <c r="S365" s="80">
        <v>0.80129</v>
      </c>
      <c r="T365" s="80">
        <v>11.299325679523628</v>
      </c>
      <c r="U365" s="80">
        <v>12.569348154909962</v>
      </c>
      <c r="V365" s="80">
        <v>13.796997152465329</v>
      </c>
      <c r="W365" s="80">
        <v>10.071676681968261</v>
      </c>
      <c r="X365" s="63"/>
      <c r="Y365" s="63"/>
    </row>
    <row r="366" spans="1:25" ht="12.75">
      <c r="A366" s="11">
        <v>5389</v>
      </c>
      <c r="B366" s="14">
        <v>53</v>
      </c>
      <c r="C366" s="14">
        <v>89</v>
      </c>
      <c r="D366" s="80">
        <v>0.9967222628509855</v>
      </c>
      <c r="E366" s="80">
        <v>0.9934659426720192</v>
      </c>
      <c r="F366" s="80">
        <v>0.9910873648811861</v>
      </c>
      <c r="G366" s="80">
        <v>0.9823321964487751</v>
      </c>
      <c r="H366" s="80">
        <v>11.916606961343128</v>
      </c>
      <c r="I366" s="80">
        <v>4.436086549987851</v>
      </c>
      <c r="J366" s="80">
        <v>11.994982867044545</v>
      </c>
      <c r="K366" s="80">
        <v>4.357710644286435</v>
      </c>
      <c r="M366" s="11">
        <v>5854</v>
      </c>
      <c r="N366" s="14">
        <v>58</v>
      </c>
      <c r="O366" s="14">
        <v>54</v>
      </c>
      <c r="P366" s="80">
        <v>0.90416</v>
      </c>
      <c r="Q366" s="80">
        <v>0.82508</v>
      </c>
      <c r="R366" s="80">
        <v>0.89279</v>
      </c>
      <c r="S366" s="80">
        <v>0.80635</v>
      </c>
      <c r="T366" s="80">
        <v>11.299325679523628</v>
      </c>
      <c r="U366" s="80">
        <v>12.370496473688869</v>
      </c>
      <c r="V366" s="80">
        <v>13.694894796474859</v>
      </c>
      <c r="W366" s="80">
        <v>9.974927356737638</v>
      </c>
      <c r="X366" s="63"/>
      <c r="Y366" s="63"/>
    </row>
    <row r="367" spans="1:25" ht="12.75">
      <c r="A367" s="11">
        <v>5390</v>
      </c>
      <c r="B367" s="14">
        <v>53</v>
      </c>
      <c r="C367" s="14">
        <v>90</v>
      </c>
      <c r="D367" s="80">
        <v>0.9971077770237524</v>
      </c>
      <c r="E367" s="80">
        <v>0.9942322357554402</v>
      </c>
      <c r="F367" s="80">
        <v>0.9916927711035135</v>
      </c>
      <c r="G367" s="80">
        <v>0.9835224251926111</v>
      </c>
      <c r="H367" s="80">
        <v>11.916606961343128</v>
      </c>
      <c r="I367" s="80">
        <v>4.195454194507296</v>
      </c>
      <c r="J367" s="80">
        <v>11.985737871684094</v>
      </c>
      <c r="K367" s="80">
        <v>4.126323284166329</v>
      </c>
      <c r="M367" s="11">
        <v>5855</v>
      </c>
      <c r="N367" s="14">
        <v>58</v>
      </c>
      <c r="O367" s="14">
        <v>55</v>
      </c>
      <c r="P367" s="80">
        <v>0.90785</v>
      </c>
      <c r="Q367" s="80">
        <v>0.83124</v>
      </c>
      <c r="R367" s="80">
        <v>0.89592</v>
      </c>
      <c r="S367" s="80">
        <v>0.81146</v>
      </c>
      <c r="T367" s="80">
        <v>11.299325679523628</v>
      </c>
      <c r="U367" s="80">
        <v>12.16674593030391</v>
      </c>
      <c r="V367" s="80">
        <v>13.593271316270384</v>
      </c>
      <c r="W367" s="80">
        <v>9.872800293557153</v>
      </c>
      <c r="X367" s="63"/>
      <c r="Y367" s="63"/>
    </row>
    <row r="368" spans="1:25" ht="12.75">
      <c r="A368" s="11">
        <v>5440</v>
      </c>
      <c r="B368" s="14">
        <v>54</v>
      </c>
      <c r="C368" s="14">
        <v>40</v>
      </c>
      <c r="D368" s="80">
        <v>0.9136135282068858</v>
      </c>
      <c r="E368" s="80">
        <v>0.8409654869313203</v>
      </c>
      <c r="F368" s="80">
        <v>0.9122718839363501</v>
      </c>
      <c r="G368" s="80">
        <v>0.8386947716656861</v>
      </c>
      <c r="H368" s="80">
        <v>11.75663121491139</v>
      </c>
      <c r="I368" s="80">
        <v>13.783123951665887</v>
      </c>
      <c r="J368" s="80">
        <v>13.97992117109501</v>
      </c>
      <c r="K368" s="80">
        <v>11.55983399548227</v>
      </c>
      <c r="M368" s="11">
        <v>5856</v>
      </c>
      <c r="N368" s="14">
        <v>58</v>
      </c>
      <c r="O368" s="14">
        <v>56</v>
      </c>
      <c r="P368" s="80">
        <v>0.91154</v>
      </c>
      <c r="Q368" s="80">
        <v>0.83747</v>
      </c>
      <c r="R368" s="80">
        <v>0.89905</v>
      </c>
      <c r="S368" s="80">
        <v>0.81661</v>
      </c>
      <c r="T368" s="80">
        <v>11.299325679523628</v>
      </c>
      <c r="U368" s="80">
        <v>11.957906382297145</v>
      </c>
      <c r="V368" s="80">
        <v>13.49229250309353</v>
      </c>
      <c r="W368" s="80">
        <v>9.764939558727242</v>
      </c>
      <c r="X368" s="63"/>
      <c r="Y368" s="63"/>
    </row>
    <row r="369" spans="1:25" ht="12.75">
      <c r="A369" s="11">
        <v>5441</v>
      </c>
      <c r="B369" s="14">
        <v>54</v>
      </c>
      <c r="C369" s="14">
        <v>41</v>
      </c>
      <c r="D369" s="80">
        <v>0.915170527359186</v>
      </c>
      <c r="E369" s="80">
        <v>0.8436077286615191</v>
      </c>
      <c r="F369" s="80">
        <v>0.9137194196221522</v>
      </c>
      <c r="G369" s="80">
        <v>0.8411449455391419</v>
      </c>
      <c r="H369" s="80">
        <v>11.75663121491139</v>
      </c>
      <c r="I369" s="80">
        <v>13.720078455574168</v>
      </c>
      <c r="J369" s="80">
        <v>13.93613502517887</v>
      </c>
      <c r="K369" s="80">
        <v>11.540574645306688</v>
      </c>
      <c r="M369" s="11">
        <v>5857</v>
      </c>
      <c r="N369" s="14">
        <v>58</v>
      </c>
      <c r="O369" s="14">
        <v>57</v>
      </c>
      <c r="P369" s="80">
        <v>0.91524</v>
      </c>
      <c r="Q369" s="80">
        <v>0.84373</v>
      </c>
      <c r="R369" s="80">
        <v>0.90218</v>
      </c>
      <c r="S369" s="80">
        <v>0.82179</v>
      </c>
      <c r="T369" s="80">
        <v>11.299325679523628</v>
      </c>
      <c r="U369" s="80">
        <v>11.743890776415473</v>
      </c>
      <c r="V369" s="80">
        <v>13.392148457021065</v>
      </c>
      <c r="W369" s="80">
        <v>9.651067998918037</v>
      </c>
      <c r="X369" s="63"/>
      <c r="Y369" s="63"/>
    </row>
    <row r="370" spans="1:25" ht="12.75">
      <c r="A370" s="11">
        <v>5442</v>
      </c>
      <c r="B370" s="14">
        <v>54</v>
      </c>
      <c r="C370" s="14">
        <v>42</v>
      </c>
      <c r="D370" s="80">
        <v>0.9167895928615235</v>
      </c>
      <c r="E370" s="80">
        <v>0.8463633536572275</v>
      </c>
      <c r="F370" s="80">
        <v>0.9152203919889053</v>
      </c>
      <c r="G370" s="80">
        <v>0.8436924747017779</v>
      </c>
      <c r="H370" s="80">
        <v>11.75663121491139</v>
      </c>
      <c r="I370" s="80">
        <v>13.653405095911355</v>
      </c>
      <c r="J370" s="80">
        <v>13.89076117734743</v>
      </c>
      <c r="K370" s="80">
        <v>11.519275133475317</v>
      </c>
      <c r="M370" s="11">
        <v>5858</v>
      </c>
      <c r="N370" s="14">
        <v>58</v>
      </c>
      <c r="O370" s="14">
        <v>58</v>
      </c>
      <c r="P370" s="80">
        <v>0.91893</v>
      </c>
      <c r="Q370" s="80">
        <v>0.85002</v>
      </c>
      <c r="R370" s="80">
        <v>0.90531</v>
      </c>
      <c r="S370" s="80">
        <v>0.827</v>
      </c>
      <c r="T370" s="80">
        <v>11.299325679523628</v>
      </c>
      <c r="U370" s="80">
        <v>11.524263015822326</v>
      </c>
      <c r="V370" s="80">
        <v>13.2929728669683</v>
      </c>
      <c r="W370" s="80">
        <v>9.530615828377654</v>
      </c>
      <c r="X370" s="63"/>
      <c r="Y370" s="63"/>
    </row>
    <row r="371" spans="1:25" ht="12.75">
      <c r="A371" s="11">
        <v>5443</v>
      </c>
      <c r="B371" s="14">
        <v>54</v>
      </c>
      <c r="C371" s="14">
        <v>43</v>
      </c>
      <c r="D371" s="80">
        <v>0.9184709381716114</v>
      </c>
      <c r="E371" s="80">
        <v>0.8492337105206429</v>
      </c>
      <c r="F371" s="80">
        <v>0.9167739324622295</v>
      </c>
      <c r="G371" s="80">
        <v>0.8463366604037738</v>
      </c>
      <c r="H371" s="80">
        <v>11.75663121491139</v>
      </c>
      <c r="I371" s="80">
        <v>13.582810729810578</v>
      </c>
      <c r="J371" s="80">
        <v>13.84381127275754</v>
      </c>
      <c r="K371" s="80">
        <v>11.49563067196443</v>
      </c>
      <c r="M371" s="11">
        <v>5859</v>
      </c>
      <c r="N371" s="14">
        <v>58</v>
      </c>
      <c r="O371" s="14">
        <v>59</v>
      </c>
      <c r="P371" s="80">
        <v>0.92261</v>
      </c>
      <c r="Q371" s="80">
        <v>0.85633</v>
      </c>
      <c r="R371" s="80">
        <v>0.90843</v>
      </c>
      <c r="S371" s="80">
        <v>0.83223</v>
      </c>
      <c r="T371" s="80">
        <v>11.299325679523628</v>
      </c>
      <c r="U371" s="80">
        <v>11.299325679523628</v>
      </c>
      <c r="V371" s="80">
        <v>13.195031425314482</v>
      </c>
      <c r="W371" s="80">
        <v>9.403619933732774</v>
      </c>
      <c r="X371" s="63"/>
      <c r="Y371" s="63"/>
    </row>
    <row r="372" spans="1:25" ht="12.75">
      <c r="A372" s="11">
        <v>5444</v>
      </c>
      <c r="B372" s="14">
        <v>54</v>
      </c>
      <c r="C372" s="14">
        <v>44</v>
      </c>
      <c r="D372" s="80">
        <v>0.9202146925122026</v>
      </c>
      <c r="E372" s="80">
        <v>0.8522200535347108</v>
      </c>
      <c r="F372" s="80">
        <v>0.918378846275345</v>
      </c>
      <c r="G372" s="80">
        <v>0.8490762621578071</v>
      </c>
      <c r="H372" s="80">
        <v>11.75663121491139</v>
      </c>
      <c r="I372" s="80">
        <v>13.507939235273321</v>
      </c>
      <c r="J372" s="80">
        <v>13.795299894844055</v>
      </c>
      <c r="K372" s="80">
        <v>11.469270555340659</v>
      </c>
      <c r="M372" s="11">
        <v>5860</v>
      </c>
      <c r="N372" s="14">
        <v>58</v>
      </c>
      <c r="O372" s="14">
        <v>60</v>
      </c>
      <c r="P372" s="80">
        <v>0.92625</v>
      </c>
      <c r="Q372" s="80">
        <v>0.86264</v>
      </c>
      <c r="R372" s="80">
        <v>0.91154</v>
      </c>
      <c r="S372" s="80">
        <v>0.83746</v>
      </c>
      <c r="T372" s="80">
        <v>11.299325679523628</v>
      </c>
      <c r="U372" s="80">
        <v>11.069446632849349</v>
      </c>
      <c r="V372" s="80">
        <v>13.098585063658724</v>
      </c>
      <c r="W372" s="80">
        <v>9.270187248714251</v>
      </c>
      <c r="X372" s="63"/>
      <c r="Y372" s="63"/>
    </row>
    <row r="373" spans="1:25" ht="12.75">
      <c r="A373" s="11">
        <v>5445</v>
      </c>
      <c r="B373" s="14">
        <v>54</v>
      </c>
      <c r="C373" s="14">
        <v>45</v>
      </c>
      <c r="D373" s="80">
        <v>0.922020679724488</v>
      </c>
      <c r="E373" s="80">
        <v>0.8553231610510938</v>
      </c>
      <c r="F373" s="80">
        <v>0.9200335512611586</v>
      </c>
      <c r="G373" s="80">
        <v>0.8519093832364436</v>
      </c>
      <c r="H373" s="80">
        <v>11.75663121491139</v>
      </c>
      <c r="I373" s="80">
        <v>13.428395766034505</v>
      </c>
      <c r="J373" s="80">
        <v>13.74525062604857</v>
      </c>
      <c r="K373" s="80">
        <v>11.439776354897326</v>
      </c>
      <c r="M373" s="11">
        <v>5861</v>
      </c>
      <c r="N373" s="14">
        <v>58</v>
      </c>
      <c r="O373" s="14">
        <v>61</v>
      </c>
      <c r="P373" s="80">
        <v>0.92986</v>
      </c>
      <c r="Q373" s="80">
        <v>0.86892</v>
      </c>
      <c r="R373" s="80">
        <v>0.91462</v>
      </c>
      <c r="S373" s="80">
        <v>0.84268</v>
      </c>
      <c r="T373" s="80">
        <v>11.299325679523628</v>
      </c>
      <c r="U373" s="80">
        <v>10.835087279550956</v>
      </c>
      <c r="V373" s="80">
        <v>13.003890498319153</v>
      </c>
      <c r="W373" s="80">
        <v>9.130522460755431</v>
      </c>
      <c r="X373" s="63"/>
      <c r="Y373" s="63"/>
    </row>
    <row r="374" spans="1:25" ht="12.75">
      <c r="A374" s="11">
        <v>5446</v>
      </c>
      <c r="B374" s="14">
        <v>54</v>
      </c>
      <c r="C374" s="14">
        <v>46</v>
      </c>
      <c r="D374" s="80">
        <v>0.9238875874038978</v>
      </c>
      <c r="E374" s="80">
        <v>0.8585418926788018</v>
      </c>
      <c r="F374" s="80">
        <v>0.921736066891275</v>
      </c>
      <c r="G374" s="80">
        <v>0.8548334397440457</v>
      </c>
      <c r="H374" s="80">
        <v>11.75663121491139</v>
      </c>
      <c r="I374" s="80">
        <v>13.343896372494022</v>
      </c>
      <c r="J374" s="80">
        <v>13.693718751718254</v>
      </c>
      <c r="K374" s="80">
        <v>11.406808835687158</v>
      </c>
      <c r="M374" s="11">
        <v>5862</v>
      </c>
      <c r="N374" s="14">
        <v>58</v>
      </c>
      <c r="O374" s="14">
        <v>62</v>
      </c>
      <c r="P374" s="80">
        <v>0.93343</v>
      </c>
      <c r="Q374" s="80">
        <v>0.87517</v>
      </c>
      <c r="R374" s="80">
        <v>0.91768</v>
      </c>
      <c r="S374" s="80">
        <v>0.84789</v>
      </c>
      <c r="T374" s="80">
        <v>11.299325679523628</v>
      </c>
      <c r="U374" s="80">
        <v>10.59586651273023</v>
      </c>
      <c r="V374" s="80">
        <v>12.911059148142412</v>
      </c>
      <c r="W374" s="80">
        <v>8.984133044111447</v>
      </c>
      <c r="X374" s="63"/>
      <c r="Y374" s="63"/>
    </row>
    <row r="375" spans="1:25" ht="12.75">
      <c r="A375" s="11">
        <v>5447</v>
      </c>
      <c r="B375" s="14">
        <v>54</v>
      </c>
      <c r="C375" s="14">
        <v>47</v>
      </c>
      <c r="D375" s="80">
        <v>0.9258132825289024</v>
      </c>
      <c r="E375" s="80">
        <v>0.8618737017622562</v>
      </c>
      <c r="F375" s="80">
        <v>0.9234840416816724</v>
      </c>
      <c r="G375" s="80">
        <v>0.857845194533193</v>
      </c>
      <c r="H375" s="80">
        <v>11.75663121491139</v>
      </c>
      <c r="I375" s="80">
        <v>13.254217516930261</v>
      </c>
      <c r="J375" s="80">
        <v>13.640781927645358</v>
      </c>
      <c r="K375" s="80">
        <v>11.370066804196293</v>
      </c>
      <c r="M375" s="11">
        <v>5863</v>
      </c>
      <c r="N375" s="14">
        <v>58</v>
      </c>
      <c r="O375" s="14">
        <v>63</v>
      </c>
      <c r="P375" s="80">
        <v>0.93694</v>
      </c>
      <c r="Q375" s="80">
        <v>0.88136</v>
      </c>
      <c r="R375" s="80">
        <v>0.92072</v>
      </c>
      <c r="S375" s="80">
        <v>0.85308</v>
      </c>
      <c r="T375" s="80">
        <v>11.299325679523628</v>
      </c>
      <c r="U375" s="80">
        <v>10.352217524746166</v>
      </c>
      <c r="V375" s="80">
        <v>12.82032355040546</v>
      </c>
      <c r="W375" s="80">
        <v>8.831219653864332</v>
      </c>
      <c r="X375" s="63"/>
      <c r="Y375" s="63"/>
    </row>
    <row r="376" spans="1:25" ht="12.75">
      <c r="A376" s="11">
        <v>5448</v>
      </c>
      <c r="B376" s="14">
        <v>54</v>
      </c>
      <c r="C376" s="14">
        <v>48</v>
      </c>
      <c r="D376" s="80">
        <v>0.9277946339885127</v>
      </c>
      <c r="E376" s="80">
        <v>0.8653142983996115</v>
      </c>
      <c r="F376" s="80">
        <v>0.925274783337981</v>
      </c>
      <c r="G376" s="80">
        <v>0.8609407958359672</v>
      </c>
      <c r="H376" s="80">
        <v>11.75663121491139</v>
      </c>
      <c r="I376" s="80">
        <v>13.159238816679528</v>
      </c>
      <c r="J376" s="80">
        <v>13.586544492163297</v>
      </c>
      <c r="K376" s="80">
        <v>11.329325539427623</v>
      </c>
      <c r="M376" s="11">
        <v>5864</v>
      </c>
      <c r="N376" s="14">
        <v>58</v>
      </c>
      <c r="O376" s="14">
        <v>64</v>
      </c>
      <c r="P376" s="80">
        <v>0.94039</v>
      </c>
      <c r="Q376" s="80">
        <v>0.88748</v>
      </c>
      <c r="R376" s="80">
        <v>0.92371</v>
      </c>
      <c r="S376" s="80">
        <v>0.85823</v>
      </c>
      <c r="T376" s="80">
        <v>11.299325679523628</v>
      </c>
      <c r="U376" s="80">
        <v>10.104672229504997</v>
      </c>
      <c r="V376" s="80">
        <v>12.731906813867575</v>
      </c>
      <c r="W376" s="80">
        <v>8.67209109516105</v>
      </c>
      <c r="X376" s="63"/>
      <c r="Y376" s="63"/>
    </row>
    <row r="377" spans="1:25" ht="12.75">
      <c r="A377" s="11">
        <v>5449</v>
      </c>
      <c r="B377" s="14">
        <v>54</v>
      </c>
      <c r="C377" s="14">
        <v>49</v>
      </c>
      <c r="D377" s="80">
        <v>0.9298284255182646</v>
      </c>
      <c r="E377" s="80">
        <v>0.8688592070022456</v>
      </c>
      <c r="F377" s="80">
        <v>0.9271052720336214</v>
      </c>
      <c r="G377" s="80">
        <v>0.8641157868217934</v>
      </c>
      <c r="H377" s="80">
        <v>11.75663121491139</v>
      </c>
      <c r="I377" s="80">
        <v>13.058770494396668</v>
      </c>
      <c r="J377" s="80">
        <v>13.531111968617262</v>
      </c>
      <c r="K377" s="80">
        <v>11.284289740690797</v>
      </c>
      <c r="M377" s="11">
        <v>5865</v>
      </c>
      <c r="N377" s="14">
        <v>58</v>
      </c>
      <c r="O377" s="14">
        <v>65</v>
      </c>
      <c r="P377" s="80">
        <v>0.94376</v>
      </c>
      <c r="Q377" s="80">
        <v>0.89351</v>
      </c>
      <c r="R377" s="80">
        <v>0.92665</v>
      </c>
      <c r="S377" s="80">
        <v>0.86333</v>
      </c>
      <c r="T377" s="80">
        <v>11.299325679523628</v>
      </c>
      <c r="U377" s="80">
        <v>9.853863023301658</v>
      </c>
      <c r="V377" s="80">
        <v>12.646018717365713</v>
      </c>
      <c r="W377" s="80">
        <v>8.507169985459573</v>
      </c>
      <c r="X377" s="63"/>
      <c r="Y377" s="63"/>
    </row>
    <row r="378" spans="1:25" ht="12.75">
      <c r="A378" s="11">
        <v>5450</v>
      </c>
      <c r="B378" s="14">
        <v>54</v>
      </c>
      <c r="C378" s="14">
        <v>50</v>
      </c>
      <c r="D378" s="80">
        <v>0.9319113808203903</v>
      </c>
      <c r="E378" s="80">
        <v>0.8725038017713707</v>
      </c>
      <c r="F378" s="80">
        <v>0.9289721336054843</v>
      </c>
      <c r="G378" s="80">
        <v>0.8673650450690468</v>
      </c>
      <c r="H378" s="80">
        <v>11.75663121491139</v>
      </c>
      <c r="I378" s="80">
        <v>12.952536001165964</v>
      </c>
      <c r="J378" s="80">
        <v>13.474590243667587</v>
      </c>
      <c r="K378" s="80">
        <v>11.234576972409767</v>
      </c>
      <c r="M378" s="11">
        <v>5866</v>
      </c>
      <c r="N378" s="14">
        <v>58</v>
      </c>
      <c r="O378" s="14">
        <v>66</v>
      </c>
      <c r="P378" s="80">
        <v>0.94705</v>
      </c>
      <c r="Q378" s="80">
        <v>0.89942</v>
      </c>
      <c r="R378" s="80">
        <v>0.92956</v>
      </c>
      <c r="S378" s="80">
        <v>0.86839</v>
      </c>
      <c r="T378" s="80">
        <v>11.299325679523628</v>
      </c>
      <c r="U378" s="80">
        <v>9.600544945336708</v>
      </c>
      <c r="V378" s="80">
        <v>12.562854636397391</v>
      </c>
      <c r="W378" s="80">
        <v>8.337015988462943</v>
      </c>
      <c r="X378" s="63"/>
      <c r="Y378" s="63"/>
    </row>
    <row r="379" spans="1:25" ht="12.75">
      <c r="A379" s="11">
        <v>5451</v>
      </c>
      <c r="B379" s="14">
        <v>54</v>
      </c>
      <c r="C379" s="14">
        <v>51</v>
      </c>
      <c r="D379" s="80">
        <v>0.934039564336182</v>
      </c>
      <c r="E379" s="80">
        <v>0.8762422442042603</v>
      </c>
      <c r="F379" s="80">
        <v>0.9308716410991669</v>
      </c>
      <c r="G379" s="80">
        <v>0.8706827700802853</v>
      </c>
      <c r="H379" s="80">
        <v>11.75663121491139</v>
      </c>
      <c r="I379" s="80">
        <v>12.840287284823646</v>
      </c>
      <c r="J379" s="80">
        <v>13.41710159795812</v>
      </c>
      <c r="K379" s="80">
        <v>11.179816901776917</v>
      </c>
      <c r="M379" s="11">
        <v>5867</v>
      </c>
      <c r="N379" s="14">
        <v>58</v>
      </c>
      <c r="O379" s="14">
        <v>67</v>
      </c>
      <c r="P379" s="80">
        <v>0.95025</v>
      </c>
      <c r="Q379" s="80">
        <v>0.90521</v>
      </c>
      <c r="R379" s="80">
        <v>0.93242</v>
      </c>
      <c r="S379" s="80">
        <v>0.87339</v>
      </c>
      <c r="T379" s="80">
        <v>11.299325679523628</v>
      </c>
      <c r="U379" s="80">
        <v>9.34521708601059</v>
      </c>
      <c r="V379" s="80">
        <v>12.482545481922854</v>
      </c>
      <c r="W379" s="80">
        <v>8.161997283611365</v>
      </c>
      <c r="X379" s="63"/>
      <c r="Y379" s="63"/>
    </row>
    <row r="380" spans="1:25" ht="12.75">
      <c r="A380" s="11">
        <v>5452</v>
      </c>
      <c r="B380" s="14">
        <v>54</v>
      </c>
      <c r="C380" s="14">
        <v>52</v>
      </c>
      <c r="D380" s="80">
        <v>0.9362081868217668</v>
      </c>
      <c r="E380" s="80">
        <v>0.880067110187498</v>
      </c>
      <c r="F380" s="80">
        <v>0.9327997635509792</v>
      </c>
      <c r="G380" s="80">
        <v>0.8740625532981111</v>
      </c>
      <c r="H380" s="80">
        <v>11.75663121491139</v>
      </c>
      <c r="I380" s="80">
        <v>12.721857266955888</v>
      </c>
      <c r="J380" s="80">
        <v>13.358789436417688</v>
      </c>
      <c r="K380" s="80">
        <v>11.119699045449593</v>
      </c>
      <c r="M380" s="11">
        <v>5868</v>
      </c>
      <c r="N380" s="14">
        <v>58</v>
      </c>
      <c r="O380" s="14">
        <v>68</v>
      </c>
      <c r="P380" s="80">
        <v>0.95335</v>
      </c>
      <c r="Q380" s="80">
        <v>0.91085</v>
      </c>
      <c r="R380" s="80">
        <v>0.93522</v>
      </c>
      <c r="S380" s="80">
        <v>0.87832</v>
      </c>
      <c r="T380" s="80">
        <v>11.299325679523628</v>
      </c>
      <c r="U380" s="80">
        <v>9.088833284400538</v>
      </c>
      <c r="V380" s="80">
        <v>12.405250489275064</v>
      </c>
      <c r="W380" s="80">
        <v>7.982908474649102</v>
      </c>
      <c r="X380" s="63"/>
      <c r="Y380" s="63"/>
    </row>
    <row r="381" spans="1:25" ht="12.75">
      <c r="A381" s="11">
        <v>5453</v>
      </c>
      <c r="B381" s="14">
        <v>54</v>
      </c>
      <c r="C381" s="14">
        <v>53</v>
      </c>
      <c r="D381" s="80">
        <v>0.9384119310645137</v>
      </c>
      <c r="E381" s="80">
        <v>0.883969930115101</v>
      </c>
      <c r="F381" s="80">
        <v>0.9347522230164735</v>
      </c>
      <c r="G381" s="80">
        <v>0.8774974641706564</v>
      </c>
      <c r="H381" s="80">
        <v>11.75663121491139</v>
      </c>
      <c r="I381" s="80">
        <v>12.597108745540904</v>
      </c>
      <c r="J381" s="80">
        <v>13.299808980358153</v>
      </c>
      <c r="K381" s="80">
        <v>11.053930980094142</v>
      </c>
      <c r="M381" s="11">
        <v>5869</v>
      </c>
      <c r="N381" s="14">
        <v>58</v>
      </c>
      <c r="O381" s="14">
        <v>69</v>
      </c>
      <c r="P381" s="80">
        <v>0.95634</v>
      </c>
      <c r="Q381" s="80">
        <v>0.91633</v>
      </c>
      <c r="R381" s="80">
        <v>0.93797</v>
      </c>
      <c r="S381" s="80">
        <v>0.88318</v>
      </c>
      <c r="T381" s="80">
        <v>11.299325679523628</v>
      </c>
      <c r="U381" s="80">
        <v>8.83251293878797</v>
      </c>
      <c r="V381" s="80">
        <v>12.331108533963523</v>
      </c>
      <c r="W381" s="80">
        <v>7.800730084348075</v>
      </c>
      <c r="X381" s="63"/>
      <c r="Y381" s="63"/>
    </row>
    <row r="382" spans="1:25" ht="12.75">
      <c r="A382" s="11">
        <v>5454</v>
      </c>
      <c r="B382" s="14">
        <v>54</v>
      </c>
      <c r="C382" s="14">
        <v>54</v>
      </c>
      <c r="D382" s="80">
        <v>0.9406463053814358</v>
      </c>
      <c r="E382" s="80">
        <v>0.8879435737124997</v>
      </c>
      <c r="F382" s="80">
        <v>0.9367244861206707</v>
      </c>
      <c r="G382" s="80">
        <v>0.8809800224807764</v>
      </c>
      <c r="H382" s="80">
        <v>11.75663121491139</v>
      </c>
      <c r="I382" s="80">
        <v>12.465635700008683</v>
      </c>
      <c r="J382" s="80">
        <v>13.240290895689254</v>
      </c>
      <c r="K382" s="80">
        <v>10.98197601923082</v>
      </c>
      <c r="M382" s="11">
        <v>5870</v>
      </c>
      <c r="N382" s="14">
        <v>58</v>
      </c>
      <c r="O382" s="14">
        <v>70</v>
      </c>
      <c r="P382" s="80">
        <v>0.95922</v>
      </c>
      <c r="Q382" s="80">
        <v>0.92164</v>
      </c>
      <c r="R382" s="80">
        <v>0.94066</v>
      </c>
      <c r="S382" s="80">
        <v>0.88797</v>
      </c>
      <c r="T382" s="80">
        <v>11.299325679523628</v>
      </c>
      <c r="U382" s="80">
        <v>8.575986307576505</v>
      </c>
      <c r="V382" s="80">
        <v>12.260067825866507</v>
      </c>
      <c r="W382" s="80">
        <v>7.615244161233626</v>
      </c>
      <c r="X382" s="63"/>
      <c r="Y382" s="63"/>
    </row>
    <row r="383" spans="1:25" ht="12.75">
      <c r="A383" s="11">
        <v>5455</v>
      </c>
      <c r="B383" s="14">
        <v>54</v>
      </c>
      <c r="C383" s="14">
        <v>55</v>
      </c>
      <c r="D383" s="80">
        <v>0.9429066233060889</v>
      </c>
      <c r="E383" s="80">
        <v>0.8919804476488838</v>
      </c>
      <c r="F383" s="80">
        <v>0.9387117269014298</v>
      </c>
      <c r="G383" s="80">
        <v>0.8845021194484113</v>
      </c>
      <c r="H383" s="80">
        <v>11.75663121491139</v>
      </c>
      <c r="I383" s="80">
        <v>12.326958079647275</v>
      </c>
      <c r="J383" s="80">
        <v>13.180368746758932</v>
      </c>
      <c r="K383" s="80">
        <v>10.903220547799732</v>
      </c>
      <c r="M383" s="11">
        <v>5940</v>
      </c>
      <c r="N383" s="14">
        <v>59</v>
      </c>
      <c r="O383" s="14">
        <v>40</v>
      </c>
      <c r="P383" s="80">
        <v>0.84799</v>
      </c>
      <c r="Q383" s="80">
        <v>0.7361</v>
      </c>
      <c r="R383" s="80">
        <v>0.84336</v>
      </c>
      <c r="S383" s="80">
        <v>0.72914</v>
      </c>
      <c r="T383" s="80">
        <v>11.069446632849349</v>
      </c>
      <c r="U383" s="80">
        <v>14.651451235201971</v>
      </c>
      <c r="V383" s="80">
        <v>15.037981414562903</v>
      </c>
      <c r="W383" s="80">
        <v>10.682916453488417</v>
      </c>
      <c r="X383" s="63"/>
      <c r="Y383" s="63"/>
    </row>
    <row r="384" spans="1:25" ht="12.75">
      <c r="A384" s="11">
        <v>5456</v>
      </c>
      <c r="B384" s="14">
        <v>54</v>
      </c>
      <c r="C384" s="14">
        <v>56</v>
      </c>
      <c r="D384" s="80">
        <v>0.9451863410419802</v>
      </c>
      <c r="E384" s="80">
        <v>0.89606949346863</v>
      </c>
      <c r="F384" s="80">
        <v>0.9407089185395262</v>
      </c>
      <c r="G384" s="80">
        <v>0.8880551672752165</v>
      </c>
      <c r="H384" s="80">
        <v>11.75663121491139</v>
      </c>
      <c r="I384" s="80">
        <v>12.18092293242958</v>
      </c>
      <c r="J384" s="80">
        <v>13.120222595015697</v>
      </c>
      <c r="K384" s="80">
        <v>10.817331552325271</v>
      </c>
      <c r="M384" s="11">
        <v>5941</v>
      </c>
      <c r="N384" s="14">
        <v>59</v>
      </c>
      <c r="O384" s="14">
        <v>41</v>
      </c>
      <c r="P384" s="80">
        <v>0.85095</v>
      </c>
      <c r="Q384" s="80">
        <v>0.74057</v>
      </c>
      <c r="R384" s="80">
        <v>0.84595</v>
      </c>
      <c r="S384" s="80">
        <v>0.73302</v>
      </c>
      <c r="T384" s="80">
        <v>11.069446632849349</v>
      </c>
      <c r="U384" s="80">
        <v>14.524888242377765</v>
      </c>
      <c r="V384" s="80">
        <v>14.947253819236272</v>
      </c>
      <c r="W384" s="80">
        <v>10.64708105599084</v>
      </c>
      <c r="X384" s="63"/>
      <c r="Y384" s="63"/>
    </row>
    <row r="385" spans="1:25" ht="12.75">
      <c r="A385" s="11">
        <v>5457</v>
      </c>
      <c r="B385" s="14">
        <v>54</v>
      </c>
      <c r="C385" s="14">
        <v>57</v>
      </c>
      <c r="D385" s="80">
        <v>0.9474775404603756</v>
      </c>
      <c r="E385" s="80">
        <v>0.9001969809931097</v>
      </c>
      <c r="F385" s="80">
        <v>0.9427110133561284</v>
      </c>
      <c r="G385" s="80">
        <v>0.8916304106680942</v>
      </c>
      <c r="H385" s="80">
        <v>11.75663121491139</v>
      </c>
      <c r="I385" s="80">
        <v>12.027672503994053</v>
      </c>
      <c r="J385" s="80">
        <v>13.06006514478788</v>
      </c>
      <c r="K385" s="80">
        <v>10.724238574117562</v>
      </c>
      <c r="M385" s="11">
        <v>5942</v>
      </c>
      <c r="N385" s="14">
        <v>59</v>
      </c>
      <c r="O385" s="14">
        <v>42</v>
      </c>
      <c r="P385" s="80">
        <v>0.854</v>
      </c>
      <c r="Q385" s="80">
        <v>0.7452</v>
      </c>
      <c r="R385" s="80">
        <v>0.84861</v>
      </c>
      <c r="S385" s="80">
        <v>0.73703</v>
      </c>
      <c r="T385" s="80">
        <v>11.069446632849349</v>
      </c>
      <c r="U385" s="80">
        <v>14.392811567186646</v>
      </c>
      <c r="V385" s="80">
        <v>14.854269206723686</v>
      </c>
      <c r="W385" s="80">
        <v>10.607988993312311</v>
      </c>
      <c r="X385" s="63"/>
      <c r="Y385" s="63"/>
    </row>
    <row r="386" spans="1:25" ht="12.75">
      <c r="A386" s="11">
        <v>5458</v>
      </c>
      <c r="B386" s="14">
        <v>54</v>
      </c>
      <c r="C386" s="14">
        <v>58</v>
      </c>
      <c r="D386" s="80">
        <v>0.9497711488474364</v>
      </c>
      <c r="E386" s="80">
        <v>0.9043468457851549</v>
      </c>
      <c r="F386" s="80">
        <v>0.944713110605557</v>
      </c>
      <c r="G386" s="80">
        <v>0.8952192243643465</v>
      </c>
      <c r="H386" s="80">
        <v>11.75663121491139</v>
      </c>
      <c r="I386" s="80">
        <v>11.867672523703659</v>
      </c>
      <c r="J386" s="80">
        <v>13.00013514693499</v>
      </c>
      <c r="K386" s="80">
        <v>10.624168591680057</v>
      </c>
      <c r="M386" s="11">
        <v>5943</v>
      </c>
      <c r="N386" s="14">
        <v>59</v>
      </c>
      <c r="O386" s="14">
        <v>43</v>
      </c>
      <c r="P386" s="80">
        <v>0.85715</v>
      </c>
      <c r="Q386" s="80">
        <v>0.75001</v>
      </c>
      <c r="R386" s="80">
        <v>0.85135</v>
      </c>
      <c r="S386" s="80">
        <v>0.74117</v>
      </c>
      <c r="T386" s="80">
        <v>11.069446632849349</v>
      </c>
      <c r="U386" s="80">
        <v>14.255146405663213</v>
      </c>
      <c r="V386" s="80">
        <v>14.759158116392502</v>
      </c>
      <c r="W386" s="80">
        <v>10.565434922120058</v>
      </c>
      <c r="X386" s="63"/>
      <c r="Y386" s="63"/>
    </row>
    <row r="387" spans="1:25" ht="12.75">
      <c r="A387" s="11">
        <v>5459</v>
      </c>
      <c r="B387" s="14">
        <v>54</v>
      </c>
      <c r="C387" s="14">
        <v>59</v>
      </c>
      <c r="D387" s="80">
        <v>0.9520587010262437</v>
      </c>
      <c r="E387" s="80">
        <v>0.9085038465454666</v>
      </c>
      <c r="F387" s="80">
        <v>0.9467105545413758</v>
      </c>
      <c r="G387" s="80">
        <v>0.8988132926074829</v>
      </c>
      <c r="H387" s="80">
        <v>11.75663121491139</v>
      </c>
      <c r="I387" s="80">
        <v>11.701337267243586</v>
      </c>
      <c r="J387" s="80">
        <v>12.940651005073121</v>
      </c>
      <c r="K387" s="80">
        <v>10.517317477081853</v>
      </c>
      <c r="M387" s="11">
        <v>5944</v>
      </c>
      <c r="N387" s="14">
        <v>59</v>
      </c>
      <c r="O387" s="14">
        <v>44</v>
      </c>
      <c r="P387" s="80">
        <v>0.86038</v>
      </c>
      <c r="Q387" s="80">
        <v>0.75497</v>
      </c>
      <c r="R387" s="80">
        <v>0.85414</v>
      </c>
      <c r="S387" s="80">
        <v>0.74542</v>
      </c>
      <c r="T387" s="80">
        <v>11.069446632849349</v>
      </c>
      <c r="U387" s="80">
        <v>14.111860029959388</v>
      </c>
      <c r="V387" s="80">
        <v>14.662069408882719</v>
      </c>
      <c r="W387" s="80">
        <v>10.519237253926018</v>
      </c>
      <c r="X387" s="63"/>
      <c r="Y387" s="63"/>
    </row>
    <row r="388" spans="1:25" ht="12.75">
      <c r="A388" s="11">
        <v>5460</v>
      </c>
      <c r="B388" s="14">
        <v>54</v>
      </c>
      <c r="C388" s="14">
        <v>60</v>
      </c>
      <c r="D388" s="80">
        <v>0.9543331026983088</v>
      </c>
      <c r="E388" s="80">
        <v>0.9126549814348298</v>
      </c>
      <c r="F388" s="80">
        <v>0.9486989033026001</v>
      </c>
      <c r="G388" s="80">
        <v>0.9024045597240233</v>
      </c>
      <c r="H388" s="80">
        <v>11.75663121491139</v>
      </c>
      <c r="I388" s="80">
        <v>11.52882058486999</v>
      </c>
      <c r="J388" s="80">
        <v>12.88179153575452</v>
      </c>
      <c r="K388" s="80">
        <v>10.403660264026861</v>
      </c>
      <c r="M388" s="11">
        <v>5945</v>
      </c>
      <c r="N388" s="14">
        <v>59</v>
      </c>
      <c r="O388" s="14">
        <v>45</v>
      </c>
      <c r="P388" s="80">
        <v>0.8637</v>
      </c>
      <c r="Q388" s="80">
        <v>0.7601</v>
      </c>
      <c r="R388" s="80">
        <v>0.85701</v>
      </c>
      <c r="S388" s="80">
        <v>0.74979</v>
      </c>
      <c r="T388" s="80">
        <v>11.069446632849349</v>
      </c>
      <c r="U388" s="80">
        <v>13.962932386937966</v>
      </c>
      <c r="V388" s="80">
        <v>14.56316236296248</v>
      </c>
      <c r="W388" s="80">
        <v>10.469216656824834</v>
      </c>
      <c r="X388" s="63"/>
      <c r="Y388" s="63"/>
    </row>
    <row r="389" spans="1:25" ht="12.75">
      <c r="A389" s="11">
        <v>5461</v>
      </c>
      <c r="B389" s="14">
        <v>54</v>
      </c>
      <c r="C389" s="14">
        <v>61</v>
      </c>
      <c r="D389" s="80">
        <v>0.9565872979967875</v>
      </c>
      <c r="E389" s="80">
        <v>0.9167870931666491</v>
      </c>
      <c r="F389" s="80">
        <v>0.9506739089053621</v>
      </c>
      <c r="G389" s="80">
        <v>0.9059852003809763</v>
      </c>
      <c r="H389" s="80">
        <v>11.75663121491139</v>
      </c>
      <c r="I389" s="80">
        <v>11.350340060338736</v>
      </c>
      <c r="J389" s="80">
        <v>12.823731161291912</v>
      </c>
      <c r="K389" s="80">
        <v>10.283240113958213</v>
      </c>
      <c r="M389" s="11">
        <v>5946</v>
      </c>
      <c r="N389" s="14">
        <v>59</v>
      </c>
      <c r="O389" s="14">
        <v>46</v>
      </c>
      <c r="P389" s="80">
        <v>0.8671</v>
      </c>
      <c r="Q389" s="80">
        <v>0.76538</v>
      </c>
      <c r="R389" s="80">
        <v>0.85992</v>
      </c>
      <c r="S389" s="80">
        <v>0.75427</v>
      </c>
      <c r="T389" s="80">
        <v>11.069446632849349</v>
      </c>
      <c r="U389" s="80">
        <v>13.808412018555867</v>
      </c>
      <c r="V389" s="80">
        <v>14.46262027894927</v>
      </c>
      <c r="W389" s="80">
        <v>10.415238372455946</v>
      </c>
      <c r="X389" s="63"/>
      <c r="Y389" s="63"/>
    </row>
    <row r="390" spans="1:25" ht="12.75">
      <c r="A390" s="11">
        <v>5462</v>
      </c>
      <c r="B390" s="14">
        <v>54</v>
      </c>
      <c r="C390" s="14">
        <v>62</v>
      </c>
      <c r="D390" s="80">
        <v>0.9588144654650923</v>
      </c>
      <c r="E390" s="80">
        <v>0.9208872325906825</v>
      </c>
      <c r="F390" s="80">
        <v>0.9526315667478785</v>
      </c>
      <c r="G390" s="80">
        <v>0.9095477164515249</v>
      </c>
      <c r="H390" s="80">
        <v>11.75663121491139</v>
      </c>
      <c r="I390" s="80">
        <v>11.166150695052348</v>
      </c>
      <c r="J390" s="80">
        <v>12.766635043725268</v>
      </c>
      <c r="K390" s="80">
        <v>10.15614686623847</v>
      </c>
      <c r="M390" s="11">
        <v>5947</v>
      </c>
      <c r="N390" s="14">
        <v>59</v>
      </c>
      <c r="O390" s="14">
        <v>47</v>
      </c>
      <c r="P390" s="80">
        <v>0.87058</v>
      </c>
      <c r="Q390" s="80">
        <v>0.77082</v>
      </c>
      <c r="R390" s="80">
        <v>0.8629</v>
      </c>
      <c r="S390" s="80">
        <v>0.75886</v>
      </c>
      <c r="T390" s="80">
        <v>11.069446632849349</v>
      </c>
      <c r="U390" s="80">
        <v>13.648076076793563</v>
      </c>
      <c r="V390" s="80">
        <v>14.360568922381644</v>
      </c>
      <c r="W390" s="80">
        <v>10.35695378726127</v>
      </c>
      <c r="X390" s="63"/>
      <c r="Y390" s="63"/>
    </row>
    <row r="391" spans="1:25" ht="12.75">
      <c r="A391" s="11">
        <v>5463</v>
      </c>
      <c r="B391" s="14">
        <v>54</v>
      </c>
      <c r="C391" s="14">
        <v>63</v>
      </c>
      <c r="D391" s="80">
        <v>0.9610080690794722</v>
      </c>
      <c r="E391" s="80">
        <v>0.9249427647378894</v>
      </c>
      <c r="F391" s="80">
        <v>0.9545681569457124</v>
      </c>
      <c r="G391" s="80">
        <v>0.9130850215513698</v>
      </c>
      <c r="H391" s="80">
        <v>11.75663121491139</v>
      </c>
      <c r="I391" s="80">
        <v>10.976552833162348</v>
      </c>
      <c r="J391" s="80">
        <v>12.710658067845946</v>
      </c>
      <c r="K391" s="80">
        <v>10.022525980227792</v>
      </c>
      <c r="M391" s="11">
        <v>5948</v>
      </c>
      <c r="N391" s="14">
        <v>59</v>
      </c>
      <c r="O391" s="14">
        <v>48</v>
      </c>
      <c r="P391" s="80">
        <v>0.87413</v>
      </c>
      <c r="Q391" s="80">
        <v>0.77641</v>
      </c>
      <c r="R391" s="80">
        <v>0.86592</v>
      </c>
      <c r="S391" s="80">
        <v>0.76355</v>
      </c>
      <c r="T391" s="80">
        <v>11.069446632849349</v>
      </c>
      <c r="U391" s="80">
        <v>13.481997168412134</v>
      </c>
      <c r="V391" s="80">
        <v>14.257217579201996</v>
      </c>
      <c r="W391" s="80">
        <v>10.29422622205949</v>
      </c>
      <c r="X391" s="63"/>
      <c r="Y391" s="63"/>
    </row>
    <row r="392" spans="1:25" ht="12.75">
      <c r="A392" s="11">
        <v>5464</v>
      </c>
      <c r="B392" s="14">
        <v>54</v>
      </c>
      <c r="C392" s="14">
        <v>64</v>
      </c>
      <c r="D392" s="80">
        <v>0.9631614478291338</v>
      </c>
      <c r="E392" s="80">
        <v>0.9289406203688635</v>
      </c>
      <c r="F392" s="80">
        <v>0.9564803103743679</v>
      </c>
      <c r="G392" s="80">
        <v>0.9165905731184717</v>
      </c>
      <c r="H392" s="80">
        <v>11.75663121491139</v>
      </c>
      <c r="I392" s="80">
        <v>10.78204688352501</v>
      </c>
      <c r="J392" s="80">
        <v>12.655955566075978</v>
      </c>
      <c r="K392" s="80">
        <v>9.882722532360422</v>
      </c>
      <c r="M392" s="11">
        <v>5949</v>
      </c>
      <c r="N392" s="14">
        <v>59</v>
      </c>
      <c r="O392" s="14">
        <v>49</v>
      </c>
      <c r="P392" s="80">
        <v>0.87775</v>
      </c>
      <c r="Q392" s="80">
        <v>0.78214</v>
      </c>
      <c r="R392" s="80">
        <v>0.869</v>
      </c>
      <c r="S392" s="80">
        <v>0.76835</v>
      </c>
      <c r="T392" s="80">
        <v>11.069446632849349</v>
      </c>
      <c r="U392" s="80">
        <v>13.310311019081112</v>
      </c>
      <c r="V392" s="80">
        <v>14.152794887843886</v>
      </c>
      <c r="W392" s="80">
        <v>10.226962764086576</v>
      </c>
      <c r="X392" s="63"/>
      <c r="Y392" s="63"/>
    </row>
    <row r="393" spans="1:25" ht="12.75">
      <c r="A393" s="11">
        <v>5465</v>
      </c>
      <c r="B393" s="14">
        <v>54</v>
      </c>
      <c r="C393" s="14">
        <v>65</v>
      </c>
      <c r="D393" s="80">
        <v>0.9652689782030761</v>
      </c>
      <c r="E393" s="80">
        <v>0.932869468409197</v>
      </c>
      <c r="F393" s="80">
        <v>0.9583650500040534</v>
      </c>
      <c r="G393" s="80">
        <v>0.9200584619475205</v>
      </c>
      <c r="H393" s="80">
        <v>11.75663121491139</v>
      </c>
      <c r="I393" s="80">
        <v>10.583019649789476</v>
      </c>
      <c r="J393" s="80">
        <v>12.602654082955173</v>
      </c>
      <c r="K393" s="80">
        <v>9.736996781745692</v>
      </c>
      <c r="M393" s="11">
        <v>5950</v>
      </c>
      <c r="N393" s="14">
        <v>59</v>
      </c>
      <c r="O393" s="14">
        <v>50</v>
      </c>
      <c r="P393" s="80">
        <v>0.88143</v>
      </c>
      <c r="Q393" s="80">
        <v>0.788</v>
      </c>
      <c r="R393" s="80">
        <v>0.87212</v>
      </c>
      <c r="S393" s="80">
        <v>0.77324</v>
      </c>
      <c r="T393" s="80">
        <v>11.069446632849349</v>
      </c>
      <c r="U393" s="80">
        <v>13.133242467071671</v>
      </c>
      <c r="V393" s="80">
        <v>14.047551551841796</v>
      </c>
      <c r="W393" s="80">
        <v>10.155137548079225</v>
      </c>
      <c r="X393" s="63"/>
      <c r="Y393" s="63"/>
    </row>
    <row r="394" spans="1:25" ht="12.75">
      <c r="A394" s="11">
        <v>5466</v>
      </c>
      <c r="B394" s="14">
        <v>54</v>
      </c>
      <c r="C394" s="14">
        <v>66</v>
      </c>
      <c r="D394" s="80">
        <v>0.9673266699266971</v>
      </c>
      <c r="E394" s="80">
        <v>0.9367208794919241</v>
      </c>
      <c r="F394" s="80">
        <v>0.9602197177404103</v>
      </c>
      <c r="G394" s="80">
        <v>0.9234832917332465</v>
      </c>
      <c r="H394" s="80">
        <v>11.75663121491139</v>
      </c>
      <c r="I394" s="80">
        <v>10.379509973405066</v>
      </c>
      <c r="J394" s="80">
        <v>12.550837151498285</v>
      </c>
      <c r="K394" s="80">
        <v>9.585304036818172</v>
      </c>
      <c r="M394" s="11">
        <v>5951</v>
      </c>
      <c r="N394" s="14">
        <v>59</v>
      </c>
      <c r="O394" s="14">
        <v>51</v>
      </c>
      <c r="P394" s="80">
        <v>0.88516</v>
      </c>
      <c r="Q394" s="80">
        <v>0.79398</v>
      </c>
      <c r="R394" s="80">
        <v>0.87528</v>
      </c>
      <c r="S394" s="80">
        <v>0.77822</v>
      </c>
      <c r="T394" s="80">
        <v>11.069446632849349</v>
      </c>
      <c r="U394" s="80">
        <v>12.950888759496237</v>
      </c>
      <c r="V394" s="80">
        <v>13.941709569546607</v>
      </c>
      <c r="W394" s="80">
        <v>10.07862582279898</v>
      </c>
      <c r="X394" s="63"/>
      <c r="Y394" s="63"/>
    </row>
    <row r="395" spans="1:25" ht="12.75">
      <c r="A395" s="11">
        <v>5467</v>
      </c>
      <c r="B395" s="14">
        <v>54</v>
      </c>
      <c r="C395" s="14">
        <v>67</v>
      </c>
      <c r="D395" s="80">
        <v>0.9693318834827517</v>
      </c>
      <c r="E395" s="80">
        <v>0.9404888615415324</v>
      </c>
      <c r="F395" s="80">
        <v>0.9620418463792628</v>
      </c>
      <c r="G395" s="80">
        <v>0.9268599538655258</v>
      </c>
      <c r="H395" s="80">
        <v>11.75663121491139</v>
      </c>
      <c r="I395" s="80">
        <v>10.171201717661095</v>
      </c>
      <c r="J395" s="80">
        <v>12.500553377784167</v>
      </c>
      <c r="K395" s="80">
        <v>9.427279554788319</v>
      </c>
      <c r="M395" s="11">
        <v>5952</v>
      </c>
      <c r="N395" s="14">
        <v>59</v>
      </c>
      <c r="O395" s="14">
        <v>52</v>
      </c>
      <c r="P395" s="80">
        <v>0.88894</v>
      </c>
      <c r="Q395" s="80">
        <v>0.80008</v>
      </c>
      <c r="R395" s="80">
        <v>0.87847</v>
      </c>
      <c r="S395" s="80">
        <v>0.78328</v>
      </c>
      <c r="T395" s="80">
        <v>11.069446632849349</v>
      </c>
      <c r="U395" s="80">
        <v>12.76291009025659</v>
      </c>
      <c r="V395" s="80">
        <v>13.835402119257786</v>
      </c>
      <c r="W395" s="80">
        <v>9.996954603848152</v>
      </c>
      <c r="X395" s="63"/>
      <c r="Y395" s="63"/>
    </row>
    <row r="396" spans="1:25" ht="12.75">
      <c r="A396" s="11">
        <v>5468</v>
      </c>
      <c r="B396" s="14">
        <v>54</v>
      </c>
      <c r="C396" s="14">
        <v>68</v>
      </c>
      <c r="D396" s="80">
        <v>0.9712831349237211</v>
      </c>
      <c r="E396" s="80">
        <v>0.944169545523777</v>
      </c>
      <c r="F396" s="80">
        <v>0.9638290225437345</v>
      </c>
      <c r="G396" s="80">
        <v>0.9301833804589604</v>
      </c>
      <c r="H396" s="80">
        <v>11.75663121491139</v>
      </c>
      <c r="I396" s="80">
        <v>9.957383952091014</v>
      </c>
      <c r="J396" s="80">
        <v>12.451822101918582</v>
      </c>
      <c r="K396" s="80">
        <v>9.262193065083823</v>
      </c>
      <c r="M396" s="11">
        <v>5953</v>
      </c>
      <c r="N396" s="14">
        <v>59</v>
      </c>
      <c r="O396" s="14">
        <v>53</v>
      </c>
      <c r="P396" s="80">
        <v>0.89276</v>
      </c>
      <c r="Q396" s="80">
        <v>0.80629</v>
      </c>
      <c r="R396" s="80">
        <v>0.88169</v>
      </c>
      <c r="S396" s="80">
        <v>0.78842</v>
      </c>
      <c r="T396" s="80">
        <v>11.069446632849349</v>
      </c>
      <c r="U396" s="80">
        <v>12.569348154909962</v>
      </c>
      <c r="V396" s="80">
        <v>13.728858474827788</v>
      </c>
      <c r="W396" s="80">
        <v>9.90993631293152</v>
      </c>
      <c r="X396" s="63"/>
      <c r="Y396" s="63"/>
    </row>
    <row r="397" spans="1:25" ht="12.75">
      <c r="A397" s="11">
        <v>5469</v>
      </c>
      <c r="B397" s="14">
        <v>54</v>
      </c>
      <c r="C397" s="14">
        <v>69</v>
      </c>
      <c r="D397" s="80">
        <v>0.9731811685776568</v>
      </c>
      <c r="E397" s="80">
        <v>0.9477632653833226</v>
      </c>
      <c r="F397" s="80">
        <v>0.9655786499769279</v>
      </c>
      <c r="G397" s="80">
        <v>0.9334481059921969</v>
      </c>
      <c r="H397" s="80">
        <v>11.75663121491139</v>
      </c>
      <c r="I397" s="80">
        <v>9.736404867527444</v>
      </c>
      <c r="J397" s="80">
        <v>12.404607399672136</v>
      </c>
      <c r="K397" s="80">
        <v>9.088428682766699</v>
      </c>
      <c r="M397" s="11">
        <v>5954</v>
      </c>
      <c r="N397" s="14">
        <v>59</v>
      </c>
      <c r="O397" s="14">
        <v>54</v>
      </c>
      <c r="P397" s="80">
        <v>0.89661</v>
      </c>
      <c r="Q397" s="80">
        <v>0.81259</v>
      </c>
      <c r="R397" s="80">
        <v>0.88494</v>
      </c>
      <c r="S397" s="80">
        <v>0.79363</v>
      </c>
      <c r="T397" s="80">
        <v>11.069446632849349</v>
      </c>
      <c r="U397" s="80">
        <v>12.370496473688869</v>
      </c>
      <c r="V397" s="80">
        <v>13.622361025198906</v>
      </c>
      <c r="W397" s="80">
        <v>9.81758208133931</v>
      </c>
      <c r="X397" s="63"/>
      <c r="Y397" s="63"/>
    </row>
    <row r="398" spans="1:25" ht="12.75">
      <c r="A398" s="11">
        <v>5470</v>
      </c>
      <c r="B398" s="14">
        <v>54</v>
      </c>
      <c r="C398" s="14">
        <v>70</v>
      </c>
      <c r="D398" s="80">
        <v>0.9750257119882938</v>
      </c>
      <c r="E398" s="80">
        <v>0.9512684595515424</v>
      </c>
      <c r="F398" s="80">
        <v>0.9672877584767365</v>
      </c>
      <c r="G398" s="80">
        <v>0.9366479059548815</v>
      </c>
      <c r="H398" s="80">
        <v>11.75663121491139</v>
      </c>
      <c r="I398" s="80">
        <v>9.506681920448004</v>
      </c>
      <c r="J398" s="80">
        <v>12.358899421992643</v>
      </c>
      <c r="K398" s="80">
        <v>8.904413713366754</v>
      </c>
      <c r="M398" s="11">
        <v>5955</v>
      </c>
      <c r="N398" s="14">
        <v>59</v>
      </c>
      <c r="O398" s="14">
        <v>55</v>
      </c>
      <c r="P398" s="80">
        <v>0.90048</v>
      </c>
      <c r="Q398" s="80">
        <v>0.81898</v>
      </c>
      <c r="R398" s="80">
        <v>0.88821</v>
      </c>
      <c r="S398" s="80">
        <v>0.7989</v>
      </c>
      <c r="T398" s="80">
        <v>11.069446632849349</v>
      </c>
      <c r="U398" s="80">
        <v>12.16674593030391</v>
      </c>
      <c r="V398" s="80">
        <v>13.516203440788068</v>
      </c>
      <c r="W398" s="80">
        <v>9.719989122365192</v>
      </c>
      <c r="X398" s="63"/>
      <c r="Y398" s="63"/>
    </row>
    <row r="399" spans="1:25" ht="12.75">
      <c r="A399" s="11">
        <v>5471</v>
      </c>
      <c r="B399" s="14">
        <v>54</v>
      </c>
      <c r="C399" s="14">
        <v>71</v>
      </c>
      <c r="D399" s="80">
        <v>0.9768131099766634</v>
      </c>
      <c r="E399" s="80">
        <v>0.9546771167124595</v>
      </c>
      <c r="F399" s="80">
        <v>0.968953193271487</v>
      </c>
      <c r="G399" s="80">
        <v>0.9397761449317246</v>
      </c>
      <c r="H399" s="80">
        <v>11.75663121491139</v>
      </c>
      <c r="I399" s="80">
        <v>9.267772420208832</v>
      </c>
      <c r="J399" s="80">
        <v>12.314772197951807</v>
      </c>
      <c r="K399" s="80">
        <v>8.709631437168415</v>
      </c>
      <c r="M399" s="11">
        <v>5956</v>
      </c>
      <c r="N399" s="14">
        <v>59</v>
      </c>
      <c r="O399" s="14">
        <v>56</v>
      </c>
      <c r="P399" s="80">
        <v>0.90437</v>
      </c>
      <c r="Q399" s="80">
        <v>0.82543</v>
      </c>
      <c r="R399" s="80">
        <v>0.89149</v>
      </c>
      <c r="S399" s="80">
        <v>0.80422</v>
      </c>
      <c r="T399" s="80">
        <v>11.069446632849349</v>
      </c>
      <c r="U399" s="80">
        <v>11.957906382297145</v>
      </c>
      <c r="V399" s="80">
        <v>13.410557389973913</v>
      </c>
      <c r="W399" s="80">
        <v>9.616795625172582</v>
      </c>
      <c r="X399" s="63"/>
      <c r="Y399" s="63"/>
    </row>
    <row r="400" spans="1:25" ht="12.75">
      <c r="A400" s="11">
        <v>5472</v>
      </c>
      <c r="B400" s="14">
        <v>54</v>
      </c>
      <c r="C400" s="14">
        <v>72</v>
      </c>
      <c r="D400" s="80">
        <v>0.9785374236218265</v>
      </c>
      <c r="E400" s="80">
        <v>0.9579767739905963</v>
      </c>
      <c r="F400" s="80">
        <v>0.9705720067581877</v>
      </c>
      <c r="G400" s="80">
        <v>0.9428265144623871</v>
      </c>
      <c r="H400" s="80">
        <v>11.75663121491139</v>
      </c>
      <c r="I400" s="80">
        <v>9.0203343406864</v>
      </c>
      <c r="J400" s="80">
        <v>12.272355169883058</v>
      </c>
      <c r="K400" s="80">
        <v>8.504610385714733</v>
      </c>
      <c r="M400" s="11">
        <v>5957</v>
      </c>
      <c r="N400" s="14">
        <v>59</v>
      </c>
      <c r="O400" s="14">
        <v>57</v>
      </c>
      <c r="P400" s="80">
        <v>0.90826</v>
      </c>
      <c r="Q400" s="80">
        <v>0.83194</v>
      </c>
      <c r="R400" s="80">
        <v>0.89478</v>
      </c>
      <c r="S400" s="80">
        <v>0.80959</v>
      </c>
      <c r="T400" s="80">
        <v>11.069446632849349</v>
      </c>
      <c r="U400" s="80">
        <v>11.743890776415473</v>
      </c>
      <c r="V400" s="80">
        <v>13.305621814557826</v>
      </c>
      <c r="W400" s="80">
        <v>9.507715594706996</v>
      </c>
      <c r="X400" s="63"/>
      <c r="Y400" s="63"/>
    </row>
    <row r="401" spans="1:25" ht="12.75">
      <c r="A401" s="11">
        <v>5473</v>
      </c>
      <c r="B401" s="14">
        <v>54</v>
      </c>
      <c r="C401" s="14">
        <v>73</v>
      </c>
      <c r="D401" s="80">
        <v>0.9801913952977672</v>
      </c>
      <c r="E401" s="80">
        <v>0.9611523091955788</v>
      </c>
      <c r="F401" s="80">
        <v>0.972141823191328</v>
      </c>
      <c r="G401" s="80">
        <v>0.9457937341216335</v>
      </c>
      <c r="H401" s="80">
        <v>11.75663121491139</v>
      </c>
      <c r="I401" s="80">
        <v>8.766099567326068</v>
      </c>
      <c r="J401" s="80">
        <v>12.231808738774102</v>
      </c>
      <c r="K401" s="80">
        <v>8.290922043463357</v>
      </c>
      <c r="M401" s="11">
        <v>5958</v>
      </c>
      <c r="N401" s="14">
        <v>59</v>
      </c>
      <c r="O401" s="14">
        <v>58</v>
      </c>
      <c r="P401" s="80">
        <v>0.91215</v>
      </c>
      <c r="Q401" s="80">
        <v>0.8385</v>
      </c>
      <c r="R401" s="80">
        <v>0.89807</v>
      </c>
      <c r="S401" s="80">
        <v>0.81499</v>
      </c>
      <c r="T401" s="80">
        <v>11.069446632849349</v>
      </c>
      <c r="U401" s="80">
        <v>11.524263015822326</v>
      </c>
      <c r="V401" s="80">
        <v>13.201536799245407</v>
      </c>
      <c r="W401" s="80">
        <v>9.39217284942627</v>
      </c>
      <c r="X401" s="63"/>
      <c r="Y401" s="63"/>
    </row>
    <row r="402" spans="1:25" ht="12.75">
      <c r="A402" s="11">
        <v>5474</v>
      </c>
      <c r="B402" s="14">
        <v>54</v>
      </c>
      <c r="C402" s="14">
        <v>74</v>
      </c>
      <c r="D402" s="80">
        <v>0.9817704898065106</v>
      </c>
      <c r="E402" s="80">
        <v>0.9641937107769448</v>
      </c>
      <c r="F402" s="80">
        <v>0.9736609373766287</v>
      </c>
      <c r="G402" s="80">
        <v>0.9486737598078993</v>
      </c>
      <c r="H402" s="80">
        <v>11.75663121491139</v>
      </c>
      <c r="I402" s="80">
        <v>8.506256302654792</v>
      </c>
      <c r="J402" s="80">
        <v>12.193225369037023</v>
      </c>
      <c r="K402" s="80">
        <v>8.069662148529162</v>
      </c>
      <c r="M402" s="11">
        <v>5959</v>
      </c>
      <c r="N402" s="14">
        <v>59</v>
      </c>
      <c r="O402" s="14">
        <v>59</v>
      </c>
      <c r="P402" s="80">
        <v>0.91604</v>
      </c>
      <c r="Q402" s="80">
        <v>0.84509</v>
      </c>
      <c r="R402" s="80">
        <v>0.90135</v>
      </c>
      <c r="S402" s="80">
        <v>0.82042</v>
      </c>
      <c r="T402" s="80">
        <v>11.069446632849349</v>
      </c>
      <c r="U402" s="80">
        <v>11.299325679523628</v>
      </c>
      <c r="V402" s="80">
        <v>13.098585063658726</v>
      </c>
      <c r="W402" s="80">
        <v>9.27018724871425</v>
      </c>
      <c r="X402" s="63"/>
      <c r="Y402" s="63"/>
    </row>
    <row r="403" spans="1:25" ht="12.75">
      <c r="A403" s="11">
        <v>5475</v>
      </c>
      <c r="B403" s="14">
        <v>54</v>
      </c>
      <c r="C403" s="14">
        <v>75</v>
      </c>
      <c r="D403" s="80">
        <v>0.9832730687234158</v>
      </c>
      <c r="E403" s="80">
        <v>0.967096511881122</v>
      </c>
      <c r="F403" s="80">
        <v>0.9751280120412285</v>
      </c>
      <c r="G403" s="80">
        <v>0.9514632300404483</v>
      </c>
      <c r="H403" s="80">
        <v>11.75663121491139</v>
      </c>
      <c r="I403" s="80">
        <v>8.241080326984909</v>
      </c>
      <c r="J403" s="80">
        <v>12.156626634960446</v>
      </c>
      <c r="K403" s="80">
        <v>7.841084906935855</v>
      </c>
      <c r="M403" s="11">
        <v>5960</v>
      </c>
      <c r="N403" s="14">
        <v>59</v>
      </c>
      <c r="O403" s="14">
        <v>60</v>
      </c>
      <c r="P403" s="80">
        <v>0.91991</v>
      </c>
      <c r="Q403" s="80">
        <v>0.85169</v>
      </c>
      <c r="R403" s="80">
        <v>0.90463</v>
      </c>
      <c r="S403" s="80">
        <v>0.82586</v>
      </c>
      <c r="T403" s="80">
        <v>11.069446632849349</v>
      </c>
      <c r="U403" s="80">
        <v>11.069446632849349</v>
      </c>
      <c r="V403" s="80">
        <v>12.997046102185529</v>
      </c>
      <c r="W403" s="80">
        <v>9.14184716351317</v>
      </c>
      <c r="X403" s="63"/>
      <c r="Y403" s="63"/>
    </row>
    <row r="404" spans="1:25" ht="12.75">
      <c r="A404" s="11">
        <v>5476</v>
      </c>
      <c r="B404" s="14">
        <v>54</v>
      </c>
      <c r="C404" s="14">
        <v>76</v>
      </c>
      <c r="D404" s="80">
        <v>0.9846972281202165</v>
      </c>
      <c r="E404" s="80">
        <v>0.9698557469188013</v>
      </c>
      <c r="F404" s="80">
        <v>0.9765419101718906</v>
      </c>
      <c r="G404" s="80">
        <v>0.9541591589118239</v>
      </c>
      <c r="H404" s="80">
        <v>11.75663121491139</v>
      </c>
      <c r="I404" s="80">
        <v>7.971273340203032</v>
      </c>
      <c r="J404" s="80">
        <v>12.12204108937005</v>
      </c>
      <c r="K404" s="80">
        <v>7.6058634657443704</v>
      </c>
      <c r="M404" s="11">
        <v>5961</v>
      </c>
      <c r="N404" s="14">
        <v>59</v>
      </c>
      <c r="O404" s="14">
        <v>61</v>
      </c>
      <c r="P404" s="80">
        <v>0.92374</v>
      </c>
      <c r="Q404" s="80">
        <v>0.85828</v>
      </c>
      <c r="R404" s="80">
        <v>0.90789</v>
      </c>
      <c r="S404" s="80">
        <v>0.83131</v>
      </c>
      <c r="T404" s="80">
        <v>11.069446632849349</v>
      </c>
      <c r="U404" s="80">
        <v>10.835087279550956</v>
      </c>
      <c r="V404" s="80">
        <v>12.897196736187665</v>
      </c>
      <c r="W404" s="80">
        <v>9.007337176212639</v>
      </c>
      <c r="X404" s="63"/>
      <c r="Y404" s="63"/>
    </row>
    <row r="405" spans="1:25" ht="12.75">
      <c r="A405" s="11">
        <v>5477</v>
      </c>
      <c r="B405" s="14">
        <v>54</v>
      </c>
      <c r="C405" s="14">
        <v>77</v>
      </c>
      <c r="D405" s="80">
        <v>0.9860411812894875</v>
      </c>
      <c r="E405" s="80">
        <v>0.9724666950415741</v>
      </c>
      <c r="F405" s="80">
        <v>0.9779018090068092</v>
      </c>
      <c r="G405" s="80">
        <v>0.956759162303736</v>
      </c>
      <c r="H405" s="80">
        <v>11.75663121491139</v>
      </c>
      <c r="I405" s="80">
        <v>7.697902479305659</v>
      </c>
      <c r="J405" s="80">
        <v>12.089494966620713</v>
      </c>
      <c r="K405" s="80">
        <v>7.365038727596335</v>
      </c>
      <c r="M405" s="11">
        <v>5962</v>
      </c>
      <c r="N405" s="14">
        <v>59</v>
      </c>
      <c r="O405" s="14">
        <v>62</v>
      </c>
      <c r="P405" s="80">
        <v>0.92753</v>
      </c>
      <c r="Q405" s="80">
        <v>0.86486</v>
      </c>
      <c r="R405" s="80">
        <v>0.91113</v>
      </c>
      <c r="S405" s="80">
        <v>0.83676</v>
      </c>
      <c r="T405" s="80">
        <v>11.069446632849349</v>
      </c>
      <c r="U405" s="80">
        <v>10.59586651273023</v>
      </c>
      <c r="V405" s="80">
        <v>12.799159596875105</v>
      </c>
      <c r="W405" s="80">
        <v>8.866153548704476</v>
      </c>
      <c r="X405" s="63"/>
      <c r="Y405" s="63"/>
    </row>
    <row r="406" spans="1:25" ht="12.75">
      <c r="A406" s="11">
        <v>5478</v>
      </c>
      <c r="B406" s="14">
        <v>54</v>
      </c>
      <c r="C406" s="14">
        <v>78</v>
      </c>
      <c r="D406" s="80">
        <v>0.9873034916708361</v>
      </c>
      <c r="E406" s="80">
        <v>0.9749253439711677</v>
      </c>
      <c r="F406" s="80">
        <v>0.9792073093931556</v>
      </c>
      <c r="G406" s="80">
        <v>0.959261678109228</v>
      </c>
      <c r="H406" s="80">
        <v>11.75663121491139</v>
      </c>
      <c r="I406" s="80">
        <v>7.422383396961946</v>
      </c>
      <c r="J406" s="80">
        <v>12.059006658933546</v>
      </c>
      <c r="K406" s="80">
        <v>7.120007952939789</v>
      </c>
      <c r="M406" s="11">
        <v>5963</v>
      </c>
      <c r="N406" s="14">
        <v>59</v>
      </c>
      <c r="O406" s="14">
        <v>63</v>
      </c>
      <c r="P406" s="80">
        <v>0.93128</v>
      </c>
      <c r="Q406" s="80">
        <v>0.87139</v>
      </c>
      <c r="R406" s="80">
        <v>0.91433</v>
      </c>
      <c r="S406" s="80">
        <v>0.84218</v>
      </c>
      <c r="T406" s="80">
        <v>11.069446632849349</v>
      </c>
      <c r="U406" s="80">
        <v>10.352217524746166</v>
      </c>
      <c r="V406" s="80">
        <v>12.703188559693713</v>
      </c>
      <c r="W406" s="80">
        <v>8.718475597901802</v>
      </c>
      <c r="X406" s="63"/>
      <c r="Y406" s="63"/>
    </row>
    <row r="407" spans="1:25" ht="12.75">
      <c r="A407" s="11">
        <v>5479</v>
      </c>
      <c r="B407" s="14">
        <v>54</v>
      </c>
      <c r="C407" s="14">
        <v>79</v>
      </c>
      <c r="D407" s="80">
        <v>0.9884850477693973</v>
      </c>
      <c r="E407" s="80">
        <v>0.977232264970611</v>
      </c>
      <c r="F407" s="80">
        <v>0.9804583576190777</v>
      </c>
      <c r="G407" s="80">
        <v>0.9616658279199132</v>
      </c>
      <c r="H407" s="80">
        <v>11.75663121491139</v>
      </c>
      <c r="I407" s="80">
        <v>7.145273192322084</v>
      </c>
      <c r="J407" s="80">
        <v>12.030539347025096</v>
      </c>
      <c r="K407" s="80">
        <v>6.871365060208378</v>
      </c>
      <c r="M407" s="11">
        <v>5964</v>
      </c>
      <c r="N407" s="14">
        <v>59</v>
      </c>
      <c r="O407" s="14">
        <v>64</v>
      </c>
      <c r="P407" s="80">
        <v>0.93496</v>
      </c>
      <c r="Q407" s="80">
        <v>0.87786</v>
      </c>
      <c r="R407" s="80">
        <v>0.91751</v>
      </c>
      <c r="S407" s="80">
        <v>0.84759</v>
      </c>
      <c r="T407" s="80">
        <v>11.069446632849349</v>
      </c>
      <c r="U407" s="80">
        <v>10.104672229504997</v>
      </c>
      <c r="V407" s="80">
        <v>12.609528892652678</v>
      </c>
      <c r="W407" s="80">
        <v>8.56458996970167</v>
      </c>
      <c r="X407" s="63"/>
      <c r="Y407" s="63"/>
    </row>
    <row r="408" spans="1:25" ht="12.75">
      <c r="A408" s="11">
        <v>5480</v>
      </c>
      <c r="B408" s="14">
        <v>54</v>
      </c>
      <c r="C408" s="14">
        <v>80</v>
      </c>
      <c r="D408" s="80">
        <v>0.9895879977363131</v>
      </c>
      <c r="E408" s="80">
        <v>0.9793905808422722</v>
      </c>
      <c r="F408" s="80">
        <v>0.9816549362900315</v>
      </c>
      <c r="G408" s="80">
        <v>0.963970829999146</v>
      </c>
      <c r="H408" s="80">
        <v>11.75663121491139</v>
      </c>
      <c r="I408" s="80">
        <v>6.866548106596771</v>
      </c>
      <c r="J408" s="80">
        <v>12.004027243963007</v>
      </c>
      <c r="K408" s="80">
        <v>6.619152077545154</v>
      </c>
      <c r="M408" s="11">
        <v>5965</v>
      </c>
      <c r="N408" s="14">
        <v>59</v>
      </c>
      <c r="O408" s="14">
        <v>65</v>
      </c>
      <c r="P408" s="80">
        <v>0.93857</v>
      </c>
      <c r="Q408" s="80">
        <v>0.88425</v>
      </c>
      <c r="R408" s="80">
        <v>0.92064</v>
      </c>
      <c r="S408" s="80">
        <v>0.85295</v>
      </c>
      <c r="T408" s="80">
        <v>11.069446632849349</v>
      </c>
      <c r="U408" s="80">
        <v>9.853863023301658</v>
      </c>
      <c r="V408" s="80">
        <v>12.518412939320186</v>
      </c>
      <c r="W408" s="80">
        <v>8.40489671683082</v>
      </c>
      <c r="X408" s="63"/>
      <c r="Y408" s="63"/>
    </row>
    <row r="409" spans="1:25" ht="12.75">
      <c r="A409" s="11">
        <v>5481</v>
      </c>
      <c r="B409" s="14">
        <v>54</v>
      </c>
      <c r="C409" s="14">
        <v>81</v>
      </c>
      <c r="D409" s="80">
        <v>0.9906136840109128</v>
      </c>
      <c r="E409" s="80">
        <v>0.9814019353839759</v>
      </c>
      <c r="F409" s="80">
        <v>0.9827970011789078</v>
      </c>
      <c r="G409" s="80">
        <v>0.9661758786770586</v>
      </c>
      <c r="H409" s="80">
        <v>11.75663121491139</v>
      </c>
      <c r="I409" s="80">
        <v>6.586841515746216</v>
      </c>
      <c r="J409" s="80">
        <v>11.979425341474977</v>
      </c>
      <c r="K409" s="80">
        <v>6.364047389182629</v>
      </c>
      <c r="M409" s="11">
        <v>5966</v>
      </c>
      <c r="N409" s="14">
        <v>59</v>
      </c>
      <c r="O409" s="14">
        <v>66</v>
      </c>
      <c r="P409" s="80">
        <v>0.9421</v>
      </c>
      <c r="Q409" s="80">
        <v>0.89054</v>
      </c>
      <c r="R409" s="80">
        <v>0.92374</v>
      </c>
      <c r="S409" s="80">
        <v>0.85828</v>
      </c>
      <c r="T409" s="80">
        <v>11.069446632849349</v>
      </c>
      <c r="U409" s="80">
        <v>9.600544945336708</v>
      </c>
      <c r="V409" s="80">
        <v>12.430058809950935</v>
      </c>
      <c r="W409" s="80">
        <v>8.239932768235121</v>
      </c>
      <c r="X409" s="63"/>
      <c r="Y409" s="63"/>
    </row>
    <row r="410" spans="1:25" ht="12.75">
      <c r="A410" s="11">
        <v>5482</v>
      </c>
      <c r="B410" s="14">
        <v>54</v>
      </c>
      <c r="C410" s="14">
        <v>82</v>
      </c>
      <c r="D410" s="80">
        <v>0.9915631292321186</v>
      </c>
      <c r="E410" s="80">
        <v>0.9832674290539481</v>
      </c>
      <c r="F410" s="80">
        <v>0.9838846919636469</v>
      </c>
      <c r="G410" s="80">
        <v>0.9682805525930007</v>
      </c>
      <c r="H410" s="80">
        <v>11.75663121491139</v>
      </c>
      <c r="I410" s="80">
        <v>6.307369945701943</v>
      </c>
      <c r="J410" s="80">
        <v>11.956697504180571</v>
      </c>
      <c r="K410" s="80">
        <v>6.107303656432762</v>
      </c>
      <c r="M410" s="11">
        <v>5967</v>
      </c>
      <c r="N410" s="14">
        <v>59</v>
      </c>
      <c r="O410" s="14">
        <v>67</v>
      </c>
      <c r="P410" s="80">
        <v>0.94554</v>
      </c>
      <c r="Q410" s="80">
        <v>0.8967</v>
      </c>
      <c r="R410" s="80">
        <v>0.92678</v>
      </c>
      <c r="S410" s="80">
        <v>0.86355</v>
      </c>
      <c r="T410" s="80">
        <v>11.069446632849349</v>
      </c>
      <c r="U410" s="80">
        <v>9.34521708601059</v>
      </c>
      <c r="V410" s="80">
        <v>12.344616271850825</v>
      </c>
      <c r="W410" s="80">
        <v>8.070047447009117</v>
      </c>
      <c r="X410" s="63"/>
      <c r="Y410" s="63"/>
    </row>
    <row r="411" spans="1:25" ht="12.75">
      <c r="A411" s="11">
        <v>5483</v>
      </c>
      <c r="B411" s="14">
        <v>54</v>
      </c>
      <c r="C411" s="14">
        <v>83</v>
      </c>
      <c r="D411" s="80">
        <v>0.9924373924455887</v>
      </c>
      <c r="E411" s="80">
        <v>0.9849883124440517</v>
      </c>
      <c r="F411" s="80">
        <v>0.9849185452475755</v>
      </c>
      <c r="G411" s="80">
        <v>0.9702852324179186</v>
      </c>
      <c r="H411" s="80">
        <v>11.75663121491139</v>
      </c>
      <c r="I411" s="80">
        <v>6.029884548794651</v>
      </c>
      <c r="J411" s="80">
        <v>11.935807832825608</v>
      </c>
      <c r="K411" s="80">
        <v>5.850707930880434</v>
      </c>
      <c r="M411" s="11">
        <v>5968</v>
      </c>
      <c r="N411" s="14">
        <v>59</v>
      </c>
      <c r="O411" s="14">
        <v>68</v>
      </c>
      <c r="P411" s="80">
        <v>0.94888</v>
      </c>
      <c r="Q411" s="80">
        <v>0.90272</v>
      </c>
      <c r="R411" s="80">
        <v>0.92977</v>
      </c>
      <c r="S411" s="80">
        <v>0.86876</v>
      </c>
      <c r="T411" s="80">
        <v>11.069446632849349</v>
      </c>
      <c r="U411" s="80">
        <v>9.088833284400538</v>
      </c>
      <c r="V411" s="80">
        <v>12.26226645726009</v>
      </c>
      <c r="W411" s="80">
        <v>7.8960134599897955</v>
      </c>
      <c r="X411" s="63"/>
      <c r="Y411" s="63"/>
    </row>
    <row r="412" spans="1:25" ht="12.75">
      <c r="A412" s="11">
        <v>5484</v>
      </c>
      <c r="B412" s="14">
        <v>54</v>
      </c>
      <c r="C412" s="14">
        <v>84</v>
      </c>
      <c r="D412" s="80">
        <v>0.9932397165897192</v>
      </c>
      <c r="E412" s="80">
        <v>0.9865702223338811</v>
      </c>
      <c r="F412" s="80">
        <v>0.9858994179985439</v>
      </c>
      <c r="G412" s="80">
        <v>0.9721909596509117</v>
      </c>
      <c r="H412" s="80">
        <v>11.75663121491139</v>
      </c>
      <c r="I412" s="80">
        <v>5.754899091682715</v>
      </c>
      <c r="J412" s="80">
        <v>11.916669435956925</v>
      </c>
      <c r="K412" s="80">
        <v>5.594860870637179</v>
      </c>
      <c r="M412" s="11">
        <v>5969</v>
      </c>
      <c r="N412" s="14">
        <v>59</v>
      </c>
      <c r="O412" s="14">
        <v>69</v>
      </c>
      <c r="P412" s="80">
        <v>0.9521</v>
      </c>
      <c r="Q412" s="80">
        <v>0.90859</v>
      </c>
      <c r="R412" s="80">
        <v>0.93271</v>
      </c>
      <c r="S412" s="80">
        <v>0.87391</v>
      </c>
      <c r="T412" s="80">
        <v>11.069446632849349</v>
      </c>
      <c r="U412" s="80">
        <v>8.83251293878797</v>
      </c>
      <c r="V412" s="80">
        <v>12.183169341057697</v>
      </c>
      <c r="W412" s="80">
        <v>7.718790230579623</v>
      </c>
      <c r="X412" s="63"/>
      <c r="Y412" s="63"/>
    </row>
    <row r="413" spans="1:25" ht="12.75">
      <c r="A413" s="11">
        <v>5485</v>
      </c>
      <c r="B413" s="14">
        <v>54</v>
      </c>
      <c r="C413" s="14">
        <v>85</v>
      </c>
      <c r="D413" s="80">
        <v>0.9939743359792981</v>
      </c>
      <c r="E413" s="80">
        <v>0.9880208543171324</v>
      </c>
      <c r="F413" s="80">
        <v>0.9868280024949492</v>
      </c>
      <c r="G413" s="80">
        <v>0.9739984967261491</v>
      </c>
      <c r="H413" s="80">
        <v>11.75663121491139</v>
      </c>
      <c r="I413" s="80">
        <v>5.482064905648727</v>
      </c>
      <c r="J413" s="80">
        <v>11.899173143503079</v>
      </c>
      <c r="K413" s="80">
        <v>5.3395229770570385</v>
      </c>
      <c r="M413" s="11">
        <v>5970</v>
      </c>
      <c r="N413" s="14">
        <v>59</v>
      </c>
      <c r="O413" s="14">
        <v>70</v>
      </c>
      <c r="P413" s="80">
        <v>0.95522</v>
      </c>
      <c r="Q413" s="80">
        <v>0.91428</v>
      </c>
      <c r="R413" s="80">
        <v>0.93559</v>
      </c>
      <c r="S413" s="80">
        <v>0.87898</v>
      </c>
      <c r="T413" s="80">
        <v>11.069446632849349</v>
      </c>
      <c r="U413" s="80">
        <v>8.575986307576505</v>
      </c>
      <c r="V413" s="80">
        <v>12.107279578365965</v>
      </c>
      <c r="W413" s="80">
        <v>7.538153362059891</v>
      </c>
      <c r="X413" s="63"/>
      <c r="Y413" s="63"/>
    </row>
    <row r="414" spans="1:25" ht="12.75">
      <c r="A414" s="11">
        <v>5486</v>
      </c>
      <c r="B414" s="14">
        <v>54</v>
      </c>
      <c r="C414" s="14">
        <v>86</v>
      </c>
      <c r="D414" s="80">
        <v>0.9946442436951995</v>
      </c>
      <c r="E414" s="80">
        <v>0.9893455500792361</v>
      </c>
      <c r="F414" s="80">
        <v>0.9877046850762712</v>
      </c>
      <c r="G414" s="80">
        <v>0.9757080473603592</v>
      </c>
      <c r="H414" s="80">
        <v>11.75663121491139</v>
      </c>
      <c r="I414" s="80">
        <v>5.2119890821580235</v>
      </c>
      <c r="J414" s="80">
        <v>11.883240606853498</v>
      </c>
      <c r="K414" s="80">
        <v>5.085379690215916</v>
      </c>
      <c r="M414" s="11">
        <v>6040</v>
      </c>
      <c r="N414" s="14">
        <v>60</v>
      </c>
      <c r="O414" s="14">
        <v>40</v>
      </c>
      <c r="P414" s="80">
        <v>0.83837</v>
      </c>
      <c r="Q414" s="80">
        <v>0.72172</v>
      </c>
      <c r="R414" s="80">
        <v>0.83372</v>
      </c>
      <c r="S414" s="80">
        <v>0.71486</v>
      </c>
      <c r="T414" s="80">
        <v>10.835087279550956</v>
      </c>
      <c r="U414" s="80">
        <v>14.651451235201971</v>
      </c>
      <c r="V414" s="80">
        <v>15.012831255065418</v>
      </c>
      <c r="W414" s="80">
        <v>10.473707259687512</v>
      </c>
      <c r="X414" s="63"/>
      <c r="Y414" s="63"/>
    </row>
    <row r="415" spans="1:25" ht="12.75">
      <c r="A415" s="11">
        <v>5487</v>
      </c>
      <c r="B415" s="14">
        <v>54</v>
      </c>
      <c r="C415" s="14">
        <v>87</v>
      </c>
      <c r="D415" s="80">
        <v>0.9952517845535115</v>
      </c>
      <c r="E415" s="80">
        <v>0.9905484471677679</v>
      </c>
      <c r="F415" s="80">
        <v>0.9885298613717418</v>
      </c>
      <c r="G415" s="80">
        <v>0.9773198670129524</v>
      </c>
      <c r="H415" s="80">
        <v>11.75663121491139</v>
      </c>
      <c r="I415" s="80">
        <v>4.946121077754667</v>
      </c>
      <c r="J415" s="80">
        <v>11.868809898724907</v>
      </c>
      <c r="K415" s="80">
        <v>4.833942393941152</v>
      </c>
      <c r="M415" s="11">
        <v>6041</v>
      </c>
      <c r="N415" s="14">
        <v>60</v>
      </c>
      <c r="O415" s="14">
        <v>41</v>
      </c>
      <c r="P415" s="80">
        <v>0.84139</v>
      </c>
      <c r="Q415" s="80">
        <v>0.72621</v>
      </c>
      <c r="R415" s="80">
        <v>0.83637</v>
      </c>
      <c r="S415" s="80">
        <v>0.71876</v>
      </c>
      <c r="T415" s="80">
        <v>10.835087279550956</v>
      </c>
      <c r="U415" s="80">
        <v>14.524888242377765</v>
      </c>
      <c r="V415" s="80">
        <v>14.920001096883894</v>
      </c>
      <c r="W415" s="80">
        <v>10.439974425044827</v>
      </c>
      <c r="X415" s="63"/>
      <c r="Y415" s="63"/>
    </row>
    <row r="416" spans="1:25" ht="12.75">
      <c r="A416" s="11">
        <v>5488</v>
      </c>
      <c r="B416" s="14">
        <v>54</v>
      </c>
      <c r="C416" s="14">
        <v>88</v>
      </c>
      <c r="D416" s="80">
        <v>0.9957990417266518</v>
      </c>
      <c r="E416" s="80">
        <v>0.9916332319484497</v>
      </c>
      <c r="F416" s="80">
        <v>0.9893042958986634</v>
      </c>
      <c r="G416" s="80">
        <v>0.9788349667304729</v>
      </c>
      <c r="H416" s="80">
        <v>11.75663121491139</v>
      </c>
      <c r="I416" s="80">
        <v>4.686737143178807</v>
      </c>
      <c r="J416" s="80">
        <v>11.855826162472297</v>
      </c>
      <c r="K416" s="80">
        <v>4.5875421956179</v>
      </c>
      <c r="M416" s="11">
        <v>6042</v>
      </c>
      <c r="N416" s="14">
        <v>60</v>
      </c>
      <c r="O416" s="14">
        <v>42</v>
      </c>
      <c r="P416" s="80">
        <v>0.84452</v>
      </c>
      <c r="Q416" s="80">
        <v>0.73088</v>
      </c>
      <c r="R416" s="80">
        <v>0.8391</v>
      </c>
      <c r="S416" s="80">
        <v>0.7228</v>
      </c>
      <c r="T416" s="80">
        <v>10.835087279550956</v>
      </c>
      <c r="U416" s="80">
        <v>14.392811567186646</v>
      </c>
      <c r="V416" s="80">
        <v>14.824736712054431</v>
      </c>
      <c r="W416" s="80">
        <v>10.403162134683171</v>
      </c>
      <c r="X416" s="63"/>
      <c r="Y416" s="63"/>
    </row>
    <row r="417" spans="1:25" ht="12.75">
      <c r="A417" s="11">
        <v>5489</v>
      </c>
      <c r="B417" s="14">
        <v>54</v>
      </c>
      <c r="C417" s="14">
        <v>89</v>
      </c>
      <c r="D417" s="80">
        <v>0.9962888055559869</v>
      </c>
      <c r="E417" s="80">
        <v>0.9926050552416296</v>
      </c>
      <c r="F417" s="80">
        <v>0.9900294283252055</v>
      </c>
      <c r="G417" s="80">
        <v>0.9802557184250215</v>
      </c>
      <c r="H417" s="80">
        <v>11.75663121491139</v>
      </c>
      <c r="I417" s="80">
        <v>4.436086549987851</v>
      </c>
      <c r="J417" s="80">
        <v>11.844218556845327</v>
      </c>
      <c r="K417" s="80">
        <v>4.348499208053916</v>
      </c>
      <c r="M417" s="11">
        <v>6043</v>
      </c>
      <c r="N417" s="14">
        <v>60</v>
      </c>
      <c r="O417" s="14">
        <v>43</v>
      </c>
      <c r="P417" s="80">
        <v>0.84774</v>
      </c>
      <c r="Q417" s="80">
        <v>0.73572</v>
      </c>
      <c r="R417" s="80">
        <v>0.8419</v>
      </c>
      <c r="S417" s="80">
        <v>0.72697</v>
      </c>
      <c r="T417" s="80">
        <v>10.835087279550956</v>
      </c>
      <c r="U417" s="80">
        <v>14.255146405663213</v>
      </c>
      <c r="V417" s="80">
        <v>14.727168866057767</v>
      </c>
      <c r="W417" s="80">
        <v>10.363064819156403</v>
      </c>
      <c r="X417" s="63"/>
      <c r="Y417" s="63"/>
    </row>
    <row r="418" spans="1:25" ht="12.75">
      <c r="A418" s="11">
        <v>5490</v>
      </c>
      <c r="B418" s="14">
        <v>54</v>
      </c>
      <c r="C418" s="14">
        <v>90</v>
      </c>
      <c r="D418" s="80">
        <v>0.9967251237573546</v>
      </c>
      <c r="E418" s="80">
        <v>0.9934716271795841</v>
      </c>
      <c r="F418" s="80">
        <v>0.9907073300062244</v>
      </c>
      <c r="G418" s="80">
        <v>0.9815857773071252</v>
      </c>
      <c r="H418" s="80">
        <v>11.75663121491139</v>
      </c>
      <c r="I418" s="80">
        <v>4.195454194507296</v>
      </c>
      <c r="J418" s="80">
        <v>11.833887242746803</v>
      </c>
      <c r="K418" s="80">
        <v>4.118198166671883</v>
      </c>
      <c r="M418" s="11">
        <v>6044</v>
      </c>
      <c r="N418" s="14">
        <v>60</v>
      </c>
      <c r="O418" s="14">
        <v>44</v>
      </c>
      <c r="P418" s="80">
        <v>0.85106</v>
      </c>
      <c r="Q418" s="80">
        <v>0.74074</v>
      </c>
      <c r="R418" s="80">
        <v>0.84477</v>
      </c>
      <c r="S418" s="80">
        <v>0.73126</v>
      </c>
      <c r="T418" s="80">
        <v>10.835087279550956</v>
      </c>
      <c r="U418" s="80">
        <v>14.111860029959388</v>
      </c>
      <c r="V418" s="80">
        <v>14.627446545060009</v>
      </c>
      <c r="W418" s="80">
        <v>10.319500764450334</v>
      </c>
      <c r="X418" s="63"/>
      <c r="Y418" s="63"/>
    </row>
    <row r="419" spans="1:25" ht="12.75">
      <c r="A419" s="11">
        <v>5540</v>
      </c>
      <c r="B419" s="14">
        <v>55</v>
      </c>
      <c r="C419" s="14">
        <v>40</v>
      </c>
      <c r="D419" s="80">
        <v>0.906938414207774</v>
      </c>
      <c r="E419" s="80">
        <v>0.8297230696231657</v>
      </c>
      <c r="F419" s="80">
        <v>0.9055718815370167</v>
      </c>
      <c r="G419" s="80">
        <v>0.8274384276683271</v>
      </c>
      <c r="H419" s="80">
        <v>11.589617529772822</v>
      </c>
      <c r="I419" s="80">
        <v>13.783123951665887</v>
      </c>
      <c r="J419" s="80">
        <v>13.968055070514628</v>
      </c>
      <c r="K419" s="80">
        <v>11.40468641092408</v>
      </c>
      <c r="M419" s="11">
        <v>6045</v>
      </c>
      <c r="N419" s="14">
        <v>60</v>
      </c>
      <c r="O419" s="14">
        <v>45</v>
      </c>
      <c r="P419" s="80">
        <v>0.85447</v>
      </c>
      <c r="Q419" s="80">
        <v>0.74592</v>
      </c>
      <c r="R419" s="80">
        <v>0.84771</v>
      </c>
      <c r="S419" s="80">
        <v>0.73568</v>
      </c>
      <c r="T419" s="80">
        <v>10.835087279550956</v>
      </c>
      <c r="U419" s="80">
        <v>13.962932386937966</v>
      </c>
      <c r="V419" s="80">
        <v>14.525728757261867</v>
      </c>
      <c r="W419" s="80">
        <v>10.272290909227056</v>
      </c>
      <c r="X419" s="63"/>
      <c r="Y419" s="63"/>
    </row>
    <row r="420" spans="1:25" ht="12.75">
      <c r="A420" s="11">
        <v>5541</v>
      </c>
      <c r="B420" s="14">
        <v>55</v>
      </c>
      <c r="C420" s="14">
        <v>41</v>
      </c>
      <c r="D420" s="80">
        <v>0.9085366811435784</v>
      </c>
      <c r="E420" s="80">
        <v>0.8324023954727378</v>
      </c>
      <c r="F420" s="80">
        <v>0.9070575085963846</v>
      </c>
      <c r="G420" s="80">
        <v>0.8299224485558182</v>
      </c>
      <c r="H420" s="80">
        <v>11.589617529772822</v>
      </c>
      <c r="I420" s="80">
        <v>13.720078455574168</v>
      </c>
      <c r="J420" s="80">
        <v>13.923094879118949</v>
      </c>
      <c r="K420" s="80">
        <v>11.386601106228042</v>
      </c>
      <c r="M420" s="11">
        <v>6046</v>
      </c>
      <c r="N420" s="14">
        <v>60</v>
      </c>
      <c r="O420" s="14">
        <v>46</v>
      </c>
      <c r="P420" s="80">
        <v>0.85798</v>
      </c>
      <c r="Q420" s="80">
        <v>0.75128</v>
      </c>
      <c r="R420" s="80">
        <v>0.85072</v>
      </c>
      <c r="S420" s="80">
        <v>0.74022</v>
      </c>
      <c r="T420" s="80">
        <v>10.835087279550956</v>
      </c>
      <c r="U420" s="80">
        <v>13.808412018555867</v>
      </c>
      <c r="V420" s="80">
        <v>14.422198988105384</v>
      </c>
      <c r="W420" s="80">
        <v>10.22130031000144</v>
      </c>
      <c r="X420" s="63"/>
      <c r="Y420" s="63"/>
    </row>
    <row r="421" spans="1:25" ht="12.75">
      <c r="A421" s="11">
        <v>5542</v>
      </c>
      <c r="B421" s="14">
        <v>55</v>
      </c>
      <c r="C421" s="14">
        <v>42</v>
      </c>
      <c r="D421" s="80">
        <v>0.9102015958337232</v>
      </c>
      <c r="E421" s="80">
        <v>0.8352018064968687</v>
      </c>
      <c r="F421" s="80">
        <v>0.9086007102444781</v>
      </c>
      <c r="G421" s="80">
        <v>0.8325098969489052</v>
      </c>
      <c r="H421" s="80">
        <v>11.589617529772822</v>
      </c>
      <c r="I421" s="80">
        <v>13.653405095911355</v>
      </c>
      <c r="J421" s="80">
        <v>13.876427756285358</v>
      </c>
      <c r="K421" s="80">
        <v>11.366594869398819</v>
      </c>
      <c r="M421" s="11">
        <v>6047</v>
      </c>
      <c r="N421" s="14">
        <v>60</v>
      </c>
      <c r="O421" s="14">
        <v>47</v>
      </c>
      <c r="P421" s="80">
        <v>0.86157</v>
      </c>
      <c r="Q421" s="80">
        <v>0.7568</v>
      </c>
      <c r="R421" s="80">
        <v>0.85379</v>
      </c>
      <c r="S421" s="80">
        <v>0.74488</v>
      </c>
      <c r="T421" s="80">
        <v>10.835087279550956</v>
      </c>
      <c r="U421" s="80">
        <v>13.648076076793563</v>
      </c>
      <c r="V421" s="80">
        <v>14.31697924805296</v>
      </c>
      <c r="W421" s="80">
        <v>10.16618410829156</v>
      </c>
      <c r="X421" s="63"/>
      <c r="Y421" s="63"/>
    </row>
    <row r="422" spans="1:25" ht="12.75">
      <c r="A422" s="11">
        <v>5543</v>
      </c>
      <c r="B422" s="14">
        <v>55</v>
      </c>
      <c r="C422" s="14">
        <v>43</v>
      </c>
      <c r="D422" s="80">
        <v>0.9119336647179882</v>
      </c>
      <c r="E422" s="80">
        <v>0.8381232239165068</v>
      </c>
      <c r="F422" s="80">
        <v>0.910200766654701</v>
      </c>
      <c r="G422" s="80">
        <v>0.8352004101349068</v>
      </c>
      <c r="H422" s="80">
        <v>11.589617529772822</v>
      </c>
      <c r="I422" s="80">
        <v>13.582810729810578</v>
      </c>
      <c r="J422" s="80">
        <v>13.828059167260792</v>
      </c>
      <c r="K422" s="80">
        <v>11.344369092322607</v>
      </c>
      <c r="M422" s="11">
        <v>6048</v>
      </c>
      <c r="N422" s="14">
        <v>60</v>
      </c>
      <c r="O422" s="14">
        <v>48</v>
      </c>
      <c r="P422" s="80">
        <v>0.86524</v>
      </c>
      <c r="Q422" s="80">
        <v>0.76248</v>
      </c>
      <c r="R422" s="80">
        <v>0.85691</v>
      </c>
      <c r="S422" s="80">
        <v>0.74965</v>
      </c>
      <c r="T422" s="80">
        <v>10.835087279550956</v>
      </c>
      <c r="U422" s="80">
        <v>13.481997168412134</v>
      </c>
      <c r="V422" s="80">
        <v>14.21027946800724</v>
      </c>
      <c r="W422" s="80">
        <v>10.10680497995585</v>
      </c>
      <c r="X422" s="63"/>
      <c r="Y422" s="63"/>
    </row>
    <row r="423" spans="1:25" ht="12.75">
      <c r="A423" s="11">
        <v>5544</v>
      </c>
      <c r="B423" s="14">
        <v>55</v>
      </c>
      <c r="C423" s="14">
        <v>44</v>
      </c>
      <c r="D423" s="80">
        <v>0.9137333616135953</v>
      </c>
      <c r="E423" s="80">
        <v>0.84116857626663</v>
      </c>
      <c r="F423" s="80">
        <v>0.9118566591708259</v>
      </c>
      <c r="G423" s="80">
        <v>0.8379931438775186</v>
      </c>
      <c r="H423" s="80">
        <v>11.589617529772822</v>
      </c>
      <c r="I423" s="80">
        <v>13.507939235273321</v>
      </c>
      <c r="J423" s="80">
        <v>13.777996297972969</v>
      </c>
      <c r="K423" s="80">
        <v>11.319560467073174</v>
      </c>
      <c r="M423" s="11">
        <v>6049</v>
      </c>
      <c r="N423" s="14">
        <v>60</v>
      </c>
      <c r="O423" s="14">
        <v>49</v>
      </c>
      <c r="P423" s="80">
        <v>0.86898</v>
      </c>
      <c r="Q423" s="80">
        <v>0.76832</v>
      </c>
      <c r="R423" s="80">
        <v>0.86009</v>
      </c>
      <c r="S423" s="80">
        <v>0.75453</v>
      </c>
      <c r="T423" s="80">
        <v>10.835087279550956</v>
      </c>
      <c r="U423" s="80">
        <v>13.310311019081112</v>
      </c>
      <c r="V423" s="80">
        <v>14.102330130384132</v>
      </c>
      <c r="W423" s="80">
        <v>10.043068168247935</v>
      </c>
      <c r="X423" s="63"/>
      <c r="Y423" s="63"/>
    </row>
    <row r="424" spans="1:25" ht="12.75">
      <c r="A424" s="11">
        <v>5545</v>
      </c>
      <c r="B424" s="14">
        <v>55</v>
      </c>
      <c r="C424" s="14">
        <v>45</v>
      </c>
      <c r="D424" s="80">
        <v>0.9156008869602735</v>
      </c>
      <c r="E424" s="80">
        <v>0.8443393912761535</v>
      </c>
      <c r="F424" s="80">
        <v>0.913566997661286</v>
      </c>
      <c r="G424" s="80">
        <v>0.8408866406807347</v>
      </c>
      <c r="H424" s="80">
        <v>11.589617529772822</v>
      </c>
      <c r="I424" s="80">
        <v>13.428395766034505</v>
      </c>
      <c r="J424" s="80">
        <v>13.726254690375173</v>
      </c>
      <c r="K424" s="80">
        <v>11.291758605432156</v>
      </c>
      <c r="M424" s="11">
        <v>6050</v>
      </c>
      <c r="N424" s="14">
        <v>60</v>
      </c>
      <c r="O424" s="14">
        <v>50</v>
      </c>
      <c r="P424" s="80">
        <v>0.8728</v>
      </c>
      <c r="Q424" s="80">
        <v>0.7743</v>
      </c>
      <c r="R424" s="80">
        <v>0.86333</v>
      </c>
      <c r="S424" s="80">
        <v>0.75952</v>
      </c>
      <c r="T424" s="80">
        <v>10.835087279550956</v>
      </c>
      <c r="U424" s="80">
        <v>13.133242467071671</v>
      </c>
      <c r="V424" s="80">
        <v>13.993385503069561</v>
      </c>
      <c r="W424" s="80">
        <v>9.974944243553068</v>
      </c>
      <c r="X424" s="63"/>
      <c r="Y424" s="63"/>
    </row>
    <row r="425" spans="1:25" ht="12.75">
      <c r="A425" s="11">
        <v>5546</v>
      </c>
      <c r="B425" s="14">
        <v>55</v>
      </c>
      <c r="C425" s="14">
        <v>46</v>
      </c>
      <c r="D425" s="80">
        <v>0.9175352648934086</v>
      </c>
      <c r="E425" s="80">
        <v>0.8476352486877217</v>
      </c>
      <c r="F425" s="80">
        <v>0.915329996786662</v>
      </c>
      <c r="G425" s="80">
        <v>0.8438787779462827</v>
      </c>
      <c r="H425" s="80">
        <v>11.589617529772822</v>
      </c>
      <c r="I425" s="80">
        <v>13.343896372494022</v>
      </c>
      <c r="J425" s="80">
        <v>13.672882938404754</v>
      </c>
      <c r="K425" s="80">
        <v>11.260630963862091</v>
      </c>
      <c r="M425" s="11">
        <v>6051</v>
      </c>
      <c r="N425" s="14">
        <v>60</v>
      </c>
      <c r="O425" s="14">
        <v>51</v>
      </c>
      <c r="P425" s="80">
        <v>0.87667</v>
      </c>
      <c r="Q425" s="80">
        <v>0.78042</v>
      </c>
      <c r="R425" s="80">
        <v>0.8666</v>
      </c>
      <c r="S425" s="80">
        <v>0.7646</v>
      </c>
      <c r="T425" s="80">
        <v>10.835087279550956</v>
      </c>
      <c r="U425" s="80">
        <v>12.950888759496237</v>
      </c>
      <c r="V425" s="80">
        <v>13.88367009102652</v>
      </c>
      <c r="W425" s="80">
        <v>9.902305948020672</v>
      </c>
      <c r="X425" s="63"/>
      <c r="Y425" s="63"/>
    </row>
    <row r="426" spans="1:25" ht="12.75">
      <c r="A426" s="11">
        <v>5547</v>
      </c>
      <c r="B426" s="14">
        <v>55</v>
      </c>
      <c r="C426" s="14">
        <v>47</v>
      </c>
      <c r="D426" s="80">
        <v>0.9195346703283241</v>
      </c>
      <c r="E426" s="80">
        <v>0.8510543051412649</v>
      </c>
      <c r="F426" s="80">
        <v>0.9171434957857598</v>
      </c>
      <c r="G426" s="80">
        <v>0.8469667885046986</v>
      </c>
      <c r="H426" s="80">
        <v>11.589617529772822</v>
      </c>
      <c r="I426" s="80">
        <v>13.254217516930261</v>
      </c>
      <c r="J426" s="80">
        <v>13.61795300224594</v>
      </c>
      <c r="K426" s="80">
        <v>11.225882044457144</v>
      </c>
      <c r="M426" s="11">
        <v>6052</v>
      </c>
      <c r="N426" s="14">
        <v>60</v>
      </c>
      <c r="O426" s="14">
        <v>52</v>
      </c>
      <c r="P426" s="80">
        <v>0.8806</v>
      </c>
      <c r="Q426" s="80">
        <v>0.78667</v>
      </c>
      <c r="R426" s="80">
        <v>0.86992</v>
      </c>
      <c r="S426" s="80">
        <v>0.76978</v>
      </c>
      <c r="T426" s="80">
        <v>10.835087279550956</v>
      </c>
      <c r="U426" s="80">
        <v>12.76291009025659</v>
      </c>
      <c r="V426" s="80">
        <v>13.773314852507927</v>
      </c>
      <c r="W426" s="80">
        <v>9.824682517299618</v>
      </c>
      <c r="X426" s="63"/>
      <c r="Y426" s="63"/>
    </row>
    <row r="427" spans="1:25" ht="12.75">
      <c r="A427" s="11">
        <v>5548</v>
      </c>
      <c r="B427" s="14">
        <v>55</v>
      </c>
      <c r="C427" s="14">
        <v>48</v>
      </c>
      <c r="D427" s="80">
        <v>0.9215962254555429</v>
      </c>
      <c r="E427" s="80">
        <v>0.8545929152462068</v>
      </c>
      <c r="F427" s="80">
        <v>0.9190049809635603</v>
      </c>
      <c r="G427" s="80">
        <v>0.8501472853988989</v>
      </c>
      <c r="H427" s="80">
        <v>11.589617529772822</v>
      </c>
      <c r="I427" s="80">
        <v>13.159238816679528</v>
      </c>
      <c r="J427" s="80">
        <v>13.561565188536429</v>
      </c>
      <c r="K427" s="80">
        <v>11.18729115791592</v>
      </c>
      <c r="M427" s="11">
        <v>6053</v>
      </c>
      <c r="N427" s="14">
        <v>60</v>
      </c>
      <c r="O427" s="14">
        <v>53</v>
      </c>
      <c r="P427" s="80">
        <v>0.88458</v>
      </c>
      <c r="Q427" s="80">
        <v>0.79305</v>
      </c>
      <c r="R427" s="80">
        <v>0.87327</v>
      </c>
      <c r="S427" s="80">
        <v>0.77505</v>
      </c>
      <c r="T427" s="80">
        <v>10.835087279550956</v>
      </c>
      <c r="U427" s="80">
        <v>12.569348154909962</v>
      </c>
      <c r="V427" s="80">
        <v>13.662553557663458</v>
      </c>
      <c r="W427" s="80">
        <v>9.74188187679746</v>
      </c>
      <c r="X427" s="63"/>
      <c r="Y427" s="63"/>
    </row>
    <row r="428" spans="1:25" ht="12.75">
      <c r="A428" s="11">
        <v>5549</v>
      </c>
      <c r="B428" s="14">
        <v>55</v>
      </c>
      <c r="C428" s="14">
        <v>49</v>
      </c>
      <c r="D428" s="80">
        <v>0.9237169719394787</v>
      </c>
      <c r="E428" s="80">
        <v>0.8582472713048765</v>
      </c>
      <c r="F428" s="80">
        <v>0.9209115902215066</v>
      </c>
      <c r="G428" s="80">
        <v>0.8534162556806109</v>
      </c>
      <c r="H428" s="80">
        <v>11.589617529772822</v>
      </c>
      <c r="I428" s="80">
        <v>13.058770494396668</v>
      </c>
      <c r="J428" s="80">
        <v>13.503821005049048</v>
      </c>
      <c r="K428" s="80">
        <v>11.144567019120444</v>
      </c>
      <c r="M428" s="11">
        <v>6054</v>
      </c>
      <c r="N428" s="14">
        <v>60</v>
      </c>
      <c r="O428" s="14">
        <v>54</v>
      </c>
      <c r="P428" s="80">
        <v>0.8886</v>
      </c>
      <c r="Q428" s="80">
        <v>0.79954</v>
      </c>
      <c r="R428" s="80">
        <v>0.87666</v>
      </c>
      <c r="S428" s="80">
        <v>0.7804</v>
      </c>
      <c r="T428" s="80">
        <v>10.835087279550956</v>
      </c>
      <c r="U428" s="80">
        <v>12.370496473688869</v>
      </c>
      <c r="V428" s="80">
        <v>13.551677610264594</v>
      </c>
      <c r="W428" s="80">
        <v>9.65390614297523</v>
      </c>
      <c r="X428" s="63"/>
      <c r="Y428" s="63"/>
    </row>
    <row r="429" spans="1:25" ht="12.75">
      <c r="A429" s="11">
        <v>5550</v>
      </c>
      <c r="B429" s="14">
        <v>55</v>
      </c>
      <c r="C429" s="14">
        <v>50</v>
      </c>
      <c r="D429" s="80">
        <v>0.9258938898092608</v>
      </c>
      <c r="E429" s="80">
        <v>0.8620134277891408</v>
      </c>
      <c r="F429" s="80">
        <v>0.9228600736788082</v>
      </c>
      <c r="G429" s="80">
        <v>0.8567689778529491</v>
      </c>
      <c r="H429" s="80">
        <v>11.589617529772822</v>
      </c>
      <c r="I429" s="80">
        <v>12.952536001165964</v>
      </c>
      <c r="J429" s="80">
        <v>13.444822500616295</v>
      </c>
      <c r="K429" s="80">
        <v>11.097331030322488</v>
      </c>
      <c r="M429" s="11">
        <v>6055</v>
      </c>
      <c r="N429" s="14">
        <v>60</v>
      </c>
      <c r="O429" s="14">
        <v>55</v>
      </c>
      <c r="P429" s="80">
        <v>0.89266</v>
      </c>
      <c r="Q429" s="80">
        <v>0.80612</v>
      </c>
      <c r="R429" s="80">
        <v>0.88007</v>
      </c>
      <c r="S429" s="80">
        <v>0.78582</v>
      </c>
      <c r="T429" s="80">
        <v>10.835087279550956</v>
      </c>
      <c r="U429" s="80">
        <v>12.16674593030391</v>
      </c>
      <c r="V429" s="80">
        <v>13.440991860511053</v>
      </c>
      <c r="W429" s="80">
        <v>9.560841349343812</v>
      </c>
      <c r="X429" s="63"/>
      <c r="Y429" s="63"/>
    </row>
    <row r="430" spans="1:25" ht="12.75">
      <c r="A430" s="11">
        <v>5551</v>
      </c>
      <c r="B430" s="14">
        <v>55</v>
      </c>
      <c r="C430" s="14">
        <v>51</v>
      </c>
      <c r="D430" s="80">
        <v>0.9281232409897004</v>
      </c>
      <c r="E430" s="80">
        <v>0.8658861508411675</v>
      </c>
      <c r="F430" s="80">
        <v>0.924846785885188</v>
      </c>
      <c r="G430" s="80">
        <v>0.8601999917254829</v>
      </c>
      <c r="H430" s="80">
        <v>11.589617529772822</v>
      </c>
      <c r="I430" s="80">
        <v>12.840287284823646</v>
      </c>
      <c r="J430" s="80">
        <v>13.384689798438346</v>
      </c>
      <c r="K430" s="80">
        <v>11.045215016158123</v>
      </c>
      <c r="M430" s="11">
        <v>6056</v>
      </c>
      <c r="N430" s="14">
        <v>60</v>
      </c>
      <c r="O430" s="14">
        <v>56</v>
      </c>
      <c r="P430" s="80">
        <v>0.89673</v>
      </c>
      <c r="Q430" s="80">
        <v>0.81279</v>
      </c>
      <c r="R430" s="80">
        <v>0.88349</v>
      </c>
      <c r="S430" s="80">
        <v>0.7913</v>
      </c>
      <c r="T430" s="80">
        <v>10.835087279550956</v>
      </c>
      <c r="U430" s="80">
        <v>11.957906382297145</v>
      </c>
      <c r="V430" s="80">
        <v>13.33067270093611</v>
      </c>
      <c r="W430" s="80">
        <v>9.46232096091199</v>
      </c>
      <c r="X430" s="63"/>
      <c r="Y430" s="63"/>
    </row>
    <row r="431" spans="1:25" ht="12.75">
      <c r="A431" s="11">
        <v>5552</v>
      </c>
      <c r="B431" s="14">
        <v>55</v>
      </c>
      <c r="C431" s="14">
        <v>52</v>
      </c>
      <c r="D431" s="80">
        <v>0.9304003470763291</v>
      </c>
      <c r="E431" s="80">
        <v>0.8698584975970272</v>
      </c>
      <c r="F431" s="80">
        <v>0.9268677307238568</v>
      </c>
      <c r="G431" s="80">
        <v>0.8637031587439397</v>
      </c>
      <c r="H431" s="80">
        <v>11.589617529772822</v>
      </c>
      <c r="I431" s="80">
        <v>12.721857266955888</v>
      </c>
      <c r="J431" s="80">
        <v>13.323566490169366</v>
      </c>
      <c r="K431" s="80">
        <v>10.987908306559344</v>
      </c>
      <c r="M431" s="11">
        <v>6057</v>
      </c>
      <c r="N431" s="14">
        <v>60</v>
      </c>
      <c r="O431" s="14">
        <v>57</v>
      </c>
      <c r="P431" s="80">
        <v>0.90082</v>
      </c>
      <c r="Q431" s="80">
        <v>0.81954</v>
      </c>
      <c r="R431" s="80">
        <v>0.88693</v>
      </c>
      <c r="S431" s="80">
        <v>0.79684</v>
      </c>
      <c r="T431" s="80">
        <v>10.835087279550956</v>
      </c>
      <c r="U431" s="80">
        <v>11.743890776415473</v>
      </c>
      <c r="V431" s="80">
        <v>13.220926880641928</v>
      </c>
      <c r="W431" s="80">
        <v>9.358051175324503</v>
      </c>
      <c r="X431" s="63"/>
      <c r="Y431" s="63"/>
    </row>
    <row r="432" spans="1:25" ht="12.75">
      <c r="A432" s="11">
        <v>5553</v>
      </c>
      <c r="B432" s="14">
        <v>55</v>
      </c>
      <c r="C432" s="14">
        <v>53</v>
      </c>
      <c r="D432" s="80">
        <v>0.9327199296462563</v>
      </c>
      <c r="E432" s="80">
        <v>0.8739223710825968</v>
      </c>
      <c r="F432" s="80">
        <v>0.928918615710708</v>
      </c>
      <c r="G432" s="80">
        <v>0.8672717398847192</v>
      </c>
      <c r="H432" s="80">
        <v>11.589617529772822</v>
      </c>
      <c r="I432" s="80">
        <v>12.597108745540904</v>
      </c>
      <c r="J432" s="80">
        <v>13.261609856051452</v>
      </c>
      <c r="K432" s="80">
        <v>10.925116419262272</v>
      </c>
      <c r="M432" s="11">
        <v>6058</v>
      </c>
      <c r="N432" s="14">
        <v>60</v>
      </c>
      <c r="O432" s="14">
        <v>58</v>
      </c>
      <c r="P432" s="80">
        <v>0.90492</v>
      </c>
      <c r="Q432" s="80">
        <v>0.82636</v>
      </c>
      <c r="R432" s="80">
        <v>0.89039</v>
      </c>
      <c r="S432" s="80">
        <v>0.80243</v>
      </c>
      <c r="T432" s="80">
        <v>10.835087279550956</v>
      </c>
      <c r="U432" s="80">
        <v>11.524263015822326</v>
      </c>
      <c r="V432" s="80">
        <v>13.11189976234908</v>
      </c>
      <c r="W432" s="80">
        <v>9.247450533024203</v>
      </c>
      <c r="X432" s="63"/>
      <c r="Y432" s="63"/>
    </row>
    <row r="433" spans="1:25" ht="12.75">
      <c r="A433" s="11">
        <v>5554</v>
      </c>
      <c r="B433" s="14">
        <v>55</v>
      </c>
      <c r="C433" s="14">
        <v>54</v>
      </c>
      <c r="D433" s="80">
        <v>0.9350775706309898</v>
      </c>
      <c r="E433" s="80">
        <v>0.878071064041604</v>
      </c>
      <c r="F433" s="80">
        <v>0.9309948348901318</v>
      </c>
      <c r="G433" s="80">
        <v>0.8708983504251334</v>
      </c>
      <c r="H433" s="80">
        <v>11.589617529772822</v>
      </c>
      <c r="I433" s="80">
        <v>12.465635700008683</v>
      </c>
      <c r="J433" s="80">
        <v>13.19895166164329</v>
      </c>
      <c r="K433" s="80">
        <v>10.856301568138216</v>
      </c>
      <c r="M433" s="11">
        <v>6059</v>
      </c>
      <c r="N433" s="14">
        <v>60</v>
      </c>
      <c r="O433" s="14">
        <v>59</v>
      </c>
      <c r="P433" s="80">
        <v>0.90902</v>
      </c>
      <c r="Q433" s="80">
        <v>0.83322</v>
      </c>
      <c r="R433" s="80">
        <v>0.89384</v>
      </c>
      <c r="S433" s="80">
        <v>0.80806</v>
      </c>
      <c r="T433" s="80">
        <v>10.835087279550956</v>
      </c>
      <c r="U433" s="80">
        <v>11.299325679523628</v>
      </c>
      <c r="V433" s="80">
        <v>13.003890498319155</v>
      </c>
      <c r="W433" s="80">
        <v>9.13052246075543</v>
      </c>
      <c r="X433" s="63"/>
      <c r="Y433" s="63"/>
    </row>
    <row r="434" spans="1:25" ht="12.75">
      <c r="A434" s="11">
        <v>5555</v>
      </c>
      <c r="B434" s="14">
        <v>55</v>
      </c>
      <c r="C434" s="14">
        <v>55</v>
      </c>
      <c r="D434" s="80">
        <v>0.937468600811335</v>
      </c>
      <c r="E434" s="80">
        <v>0.8822973152363744</v>
      </c>
      <c r="F434" s="80">
        <v>0.9330914207562933</v>
      </c>
      <c r="G434" s="80">
        <v>0.8745748594670864</v>
      </c>
      <c r="H434" s="80">
        <v>11.589617529772822</v>
      </c>
      <c r="I434" s="80">
        <v>12.326958079647275</v>
      </c>
      <c r="J434" s="80">
        <v>13.135727979255917</v>
      </c>
      <c r="K434" s="80">
        <v>10.78084763016418</v>
      </c>
      <c r="M434" s="11">
        <v>6060</v>
      </c>
      <c r="N434" s="14">
        <v>60</v>
      </c>
      <c r="O434" s="14">
        <v>60</v>
      </c>
      <c r="P434" s="80">
        <v>0.91311</v>
      </c>
      <c r="Q434" s="80">
        <v>0.84011</v>
      </c>
      <c r="R434" s="80">
        <v>0.89729</v>
      </c>
      <c r="S434" s="80">
        <v>0.81371</v>
      </c>
      <c r="T434" s="80">
        <v>10.835087279550956</v>
      </c>
      <c r="U434" s="80">
        <v>11.069446632849349</v>
      </c>
      <c r="V434" s="80">
        <v>12.897196736187663</v>
      </c>
      <c r="W434" s="80">
        <v>9.00733717621264</v>
      </c>
      <c r="X434" s="63"/>
      <c r="Y434" s="63"/>
    </row>
    <row r="435" spans="1:25" ht="12.75">
      <c r="A435" s="11">
        <v>5556</v>
      </c>
      <c r="B435" s="14">
        <v>55</v>
      </c>
      <c r="C435" s="14">
        <v>56</v>
      </c>
      <c r="D435" s="80">
        <v>0.9398862804759991</v>
      </c>
      <c r="E435" s="80">
        <v>0.8865900546457784</v>
      </c>
      <c r="F435" s="80">
        <v>0.9352031400473493</v>
      </c>
      <c r="G435" s="80">
        <v>0.8782925412542406</v>
      </c>
      <c r="H435" s="80">
        <v>11.589617529772822</v>
      </c>
      <c r="I435" s="80">
        <v>12.18092293242958</v>
      </c>
      <c r="J435" s="80">
        <v>13.07212670505677</v>
      </c>
      <c r="K435" s="80">
        <v>10.698413757145632</v>
      </c>
      <c r="M435" s="11">
        <v>6061</v>
      </c>
      <c r="N435" s="14">
        <v>60</v>
      </c>
      <c r="O435" s="14">
        <v>61</v>
      </c>
      <c r="P435" s="80">
        <v>0.91717</v>
      </c>
      <c r="Q435" s="80">
        <v>0.84701</v>
      </c>
      <c r="R435" s="80">
        <v>0.90072</v>
      </c>
      <c r="S435" s="80">
        <v>0.81938</v>
      </c>
      <c r="T435" s="80">
        <v>10.835087279550956</v>
      </c>
      <c r="U435" s="80">
        <v>10.835087279550956</v>
      </c>
      <c r="V435" s="80">
        <v>12.792115231216783</v>
      </c>
      <c r="W435" s="80">
        <v>8.87805932788513</v>
      </c>
      <c r="X435" s="63"/>
      <c r="Y435" s="63"/>
    </row>
    <row r="436" spans="1:25" ht="12.75">
      <c r="A436" s="11">
        <v>5557</v>
      </c>
      <c r="B436" s="14">
        <v>55</v>
      </c>
      <c r="C436" s="14">
        <v>57</v>
      </c>
      <c r="D436" s="80">
        <v>0.9423223075888376</v>
      </c>
      <c r="E436" s="80">
        <v>0.8909352200560541</v>
      </c>
      <c r="F436" s="80">
        <v>0.9373246879372731</v>
      </c>
      <c r="G436" s="80">
        <v>0.8820424049542097</v>
      </c>
      <c r="H436" s="80">
        <v>11.589617529772822</v>
      </c>
      <c r="I436" s="80">
        <v>12.027672503994053</v>
      </c>
      <c r="J436" s="80">
        <v>13.008372852342339</v>
      </c>
      <c r="K436" s="80">
        <v>10.608917181424536</v>
      </c>
      <c r="M436" s="11">
        <v>6062</v>
      </c>
      <c r="N436" s="14">
        <v>60</v>
      </c>
      <c r="O436" s="14">
        <v>62</v>
      </c>
      <c r="P436" s="80">
        <v>0.9212</v>
      </c>
      <c r="Q436" s="80">
        <v>0.85391</v>
      </c>
      <c r="R436" s="80">
        <v>0.90415</v>
      </c>
      <c r="S436" s="80">
        <v>0.82506</v>
      </c>
      <c r="T436" s="80">
        <v>10.835087279550956</v>
      </c>
      <c r="U436" s="80">
        <v>10.59586651273023</v>
      </c>
      <c r="V436" s="80">
        <v>12.688779441417088</v>
      </c>
      <c r="W436" s="80">
        <v>8.742174350864099</v>
      </c>
      <c r="X436" s="63"/>
      <c r="Y436" s="63"/>
    </row>
    <row r="437" spans="1:25" ht="12.75">
      <c r="A437" s="11">
        <v>5558</v>
      </c>
      <c r="B437" s="14">
        <v>55</v>
      </c>
      <c r="C437" s="14">
        <v>58</v>
      </c>
      <c r="D437" s="80">
        <v>0.9447670445388033</v>
      </c>
      <c r="E437" s="80">
        <v>0.8953160908191385</v>
      </c>
      <c r="F437" s="80">
        <v>0.9394508727629856</v>
      </c>
      <c r="G437" s="80">
        <v>0.885815516354703</v>
      </c>
      <c r="H437" s="80">
        <v>11.589617529772822</v>
      </c>
      <c r="I437" s="80">
        <v>11.867672523703659</v>
      </c>
      <c r="J437" s="80">
        <v>12.944721588963402</v>
      </c>
      <c r="K437" s="80">
        <v>10.512568464513079</v>
      </c>
      <c r="M437" s="11">
        <v>6063</v>
      </c>
      <c r="N437" s="14">
        <v>60</v>
      </c>
      <c r="O437" s="14">
        <v>63</v>
      </c>
      <c r="P437" s="80">
        <v>0.92518</v>
      </c>
      <c r="Q437" s="80">
        <v>0.86078</v>
      </c>
      <c r="R437" s="80">
        <v>0.90753</v>
      </c>
      <c r="S437" s="80">
        <v>0.83072</v>
      </c>
      <c r="T437" s="80">
        <v>10.835087279550956</v>
      </c>
      <c r="U437" s="80">
        <v>10.352217524746166</v>
      </c>
      <c r="V437" s="80">
        <v>12.587464891521138</v>
      </c>
      <c r="W437" s="80">
        <v>8.599839912775982</v>
      </c>
      <c r="X437" s="63"/>
      <c r="Y437" s="63"/>
    </row>
    <row r="438" spans="1:25" ht="12.75">
      <c r="A438" s="11">
        <v>5559</v>
      </c>
      <c r="B438" s="14">
        <v>55</v>
      </c>
      <c r="C438" s="14">
        <v>59</v>
      </c>
      <c r="D438" s="80">
        <v>0.9472114359119806</v>
      </c>
      <c r="E438" s="80">
        <v>0.8997166841198627</v>
      </c>
      <c r="F438" s="80">
        <v>0.9415767241609843</v>
      </c>
      <c r="G438" s="80">
        <v>0.8896031915157887</v>
      </c>
      <c r="H438" s="80">
        <v>11.589617529772822</v>
      </c>
      <c r="I438" s="80">
        <v>11.701337267243586</v>
      </c>
      <c r="J438" s="80">
        <v>12.881407819073877</v>
      </c>
      <c r="K438" s="80">
        <v>10.409546977942531</v>
      </c>
      <c r="M438" s="11">
        <v>6064</v>
      </c>
      <c r="N438" s="14">
        <v>60</v>
      </c>
      <c r="O438" s="14">
        <v>64</v>
      </c>
      <c r="P438" s="80">
        <v>0.92911</v>
      </c>
      <c r="Q438" s="80">
        <v>0.86761</v>
      </c>
      <c r="R438" s="80">
        <v>0.9109</v>
      </c>
      <c r="S438" s="80">
        <v>0.83638</v>
      </c>
      <c r="T438" s="80">
        <v>10.835087279550956</v>
      </c>
      <c r="U438" s="80">
        <v>10.104672229504997</v>
      </c>
      <c r="V438" s="80">
        <v>12.488439573109641</v>
      </c>
      <c r="W438" s="80">
        <v>8.451319935946312</v>
      </c>
      <c r="X438" s="63"/>
      <c r="Y438" s="63"/>
    </row>
    <row r="439" spans="1:25" ht="12.75">
      <c r="A439" s="11">
        <v>5560</v>
      </c>
      <c r="B439" s="14">
        <v>55</v>
      </c>
      <c r="C439" s="14">
        <v>60</v>
      </c>
      <c r="D439" s="80">
        <v>0.9496478484527862</v>
      </c>
      <c r="E439" s="80">
        <v>0.9041232953185098</v>
      </c>
      <c r="F439" s="80">
        <v>0.943697459518506</v>
      </c>
      <c r="G439" s="80">
        <v>0.8933969420241485</v>
      </c>
      <c r="H439" s="80">
        <v>11.589617529772822</v>
      </c>
      <c r="I439" s="80">
        <v>11.52882058486999</v>
      </c>
      <c r="J439" s="80">
        <v>12.81862505897491</v>
      </c>
      <c r="K439" s="80">
        <v>10.299813055667904</v>
      </c>
      <c r="M439" s="11">
        <v>6065</v>
      </c>
      <c r="N439" s="14">
        <v>60</v>
      </c>
      <c r="O439" s="14">
        <v>65</v>
      </c>
      <c r="P439" s="80">
        <v>0.93297</v>
      </c>
      <c r="Q439" s="80">
        <v>0.87436</v>
      </c>
      <c r="R439" s="80">
        <v>0.91422</v>
      </c>
      <c r="S439" s="80">
        <v>0.842</v>
      </c>
      <c r="T439" s="80">
        <v>10.835087279550956</v>
      </c>
      <c r="U439" s="80">
        <v>9.853863023301658</v>
      </c>
      <c r="V439" s="80">
        <v>12.391959185794056</v>
      </c>
      <c r="W439" s="80">
        <v>8.296991117058559</v>
      </c>
      <c r="X439" s="63"/>
      <c r="Y439" s="63"/>
    </row>
    <row r="440" spans="1:25" ht="12.75">
      <c r="A440" s="11">
        <v>5561</v>
      </c>
      <c r="B440" s="14">
        <v>55</v>
      </c>
      <c r="C440" s="14">
        <v>61</v>
      </c>
      <c r="D440" s="80">
        <v>0.9520686165218324</v>
      </c>
      <c r="E440" s="80">
        <v>0.908521904755989</v>
      </c>
      <c r="F440" s="80">
        <v>0.9458084627385945</v>
      </c>
      <c r="G440" s="80">
        <v>0.8971884418609827</v>
      </c>
      <c r="H440" s="80">
        <v>11.589617529772822</v>
      </c>
      <c r="I440" s="80">
        <v>11.350340060338736</v>
      </c>
      <c r="J440" s="80">
        <v>12.756563676783955</v>
      </c>
      <c r="K440" s="80">
        <v>10.183393913327603</v>
      </c>
      <c r="M440" s="11">
        <v>6066</v>
      </c>
      <c r="N440" s="14">
        <v>60</v>
      </c>
      <c r="O440" s="14">
        <v>66</v>
      </c>
      <c r="P440" s="80">
        <v>0.93675</v>
      </c>
      <c r="Q440" s="80">
        <v>0.88103</v>
      </c>
      <c r="R440" s="80">
        <v>0.91751</v>
      </c>
      <c r="S440" s="80">
        <v>0.84759</v>
      </c>
      <c r="T440" s="80">
        <v>10.835087279550956</v>
      </c>
      <c r="U440" s="80">
        <v>9.600544945336708</v>
      </c>
      <c r="V440" s="80">
        <v>12.298265586498893</v>
      </c>
      <c r="W440" s="80">
        <v>8.13736663838877</v>
      </c>
      <c r="X440" s="63"/>
      <c r="Y440" s="63"/>
    </row>
    <row r="441" spans="1:25" ht="12.75">
      <c r="A441" s="11">
        <v>5562</v>
      </c>
      <c r="B441" s="14">
        <v>55</v>
      </c>
      <c r="C441" s="14">
        <v>62</v>
      </c>
      <c r="D441" s="80">
        <v>0.9544662572688462</v>
      </c>
      <c r="E441" s="80">
        <v>0.9128985687494632</v>
      </c>
      <c r="F441" s="80">
        <v>0.947905340344914</v>
      </c>
      <c r="G441" s="80">
        <v>0.9009696339069634</v>
      </c>
      <c r="H441" s="80">
        <v>11.589617529772822</v>
      </c>
      <c r="I441" s="80">
        <v>11.166150695052348</v>
      </c>
      <c r="J441" s="80">
        <v>12.69540552095387</v>
      </c>
      <c r="K441" s="80">
        <v>10.060362703871299</v>
      </c>
      <c r="M441" s="11">
        <v>6067</v>
      </c>
      <c r="N441" s="14">
        <v>60</v>
      </c>
      <c r="O441" s="14">
        <v>67</v>
      </c>
      <c r="P441" s="80">
        <v>0.94044</v>
      </c>
      <c r="Q441" s="80">
        <v>0.88757</v>
      </c>
      <c r="R441" s="80">
        <v>0.92075</v>
      </c>
      <c r="S441" s="80">
        <v>0.85314</v>
      </c>
      <c r="T441" s="80">
        <v>10.835087279550956</v>
      </c>
      <c r="U441" s="80">
        <v>9.34521708601059</v>
      </c>
      <c r="V441" s="80">
        <v>12.207528386115197</v>
      </c>
      <c r="W441" s="80">
        <v>7.97277597944635</v>
      </c>
      <c r="X441" s="63"/>
      <c r="Y441" s="63"/>
    </row>
    <row r="442" spans="1:25" ht="12.75">
      <c r="A442" s="11">
        <v>5563</v>
      </c>
      <c r="B442" s="14">
        <v>55</v>
      </c>
      <c r="C442" s="14">
        <v>63</v>
      </c>
      <c r="D442" s="80">
        <v>0.9568335287998819</v>
      </c>
      <c r="E442" s="80">
        <v>0.9172395348837661</v>
      </c>
      <c r="F442" s="80">
        <v>0.9499839692806937</v>
      </c>
      <c r="G442" s="80">
        <v>0.9047328245359393</v>
      </c>
      <c r="H442" s="80">
        <v>11.589617529772822</v>
      </c>
      <c r="I442" s="80">
        <v>10.976552833162348</v>
      </c>
      <c r="J442" s="80">
        <v>12.63532271452023</v>
      </c>
      <c r="K442" s="80">
        <v>9.930847648414938</v>
      </c>
      <c r="M442" s="11">
        <v>6068</v>
      </c>
      <c r="N442" s="14">
        <v>60</v>
      </c>
      <c r="O442" s="14">
        <v>68</v>
      </c>
      <c r="P442" s="80">
        <v>0.94403</v>
      </c>
      <c r="Q442" s="80">
        <v>0.89399</v>
      </c>
      <c r="R442" s="80">
        <v>0.92394</v>
      </c>
      <c r="S442" s="80">
        <v>0.85863</v>
      </c>
      <c r="T442" s="80">
        <v>10.835087279550956</v>
      </c>
      <c r="U442" s="80">
        <v>9.088833284400538</v>
      </c>
      <c r="V442" s="80">
        <v>12.11995195573512</v>
      </c>
      <c r="W442" s="80">
        <v>7.803968608216374</v>
      </c>
      <c r="X442" s="63"/>
      <c r="Y442" s="63"/>
    </row>
    <row r="443" spans="1:25" ht="12.75">
      <c r="A443" s="11">
        <v>5564</v>
      </c>
      <c r="B443" s="14">
        <v>55</v>
      </c>
      <c r="C443" s="14">
        <v>64</v>
      </c>
      <c r="D443" s="80">
        <v>0.9591629803823907</v>
      </c>
      <c r="E443" s="80">
        <v>0.9215304244128304</v>
      </c>
      <c r="F443" s="80">
        <v>0.9520405728755944</v>
      </c>
      <c r="G443" s="80">
        <v>0.9084708322038653</v>
      </c>
      <c r="H443" s="80">
        <v>11.589617529772822</v>
      </c>
      <c r="I443" s="80">
        <v>10.78204688352501</v>
      </c>
      <c r="J443" s="80">
        <v>12.576489308160774</v>
      </c>
      <c r="K443" s="80">
        <v>9.795175105137059</v>
      </c>
      <c r="M443" s="11">
        <v>6069</v>
      </c>
      <c r="N443" s="14">
        <v>60</v>
      </c>
      <c r="O443" s="14">
        <v>69</v>
      </c>
      <c r="P443" s="80">
        <v>0.9475</v>
      </c>
      <c r="Q443" s="80">
        <v>0.90024</v>
      </c>
      <c r="R443" s="80">
        <v>0.92708</v>
      </c>
      <c r="S443" s="80">
        <v>0.86407</v>
      </c>
      <c r="T443" s="80">
        <v>10.835087279550956</v>
      </c>
      <c r="U443" s="80">
        <v>8.83251293878797</v>
      </c>
      <c r="V443" s="80">
        <v>12.035718840059307</v>
      </c>
      <c r="W443" s="80">
        <v>7.631881378279619</v>
      </c>
      <c r="X443" s="63"/>
      <c r="Y443" s="63"/>
    </row>
    <row r="444" spans="1:25" ht="12.75">
      <c r="A444" s="11">
        <v>5565</v>
      </c>
      <c r="B444" s="14">
        <v>55</v>
      </c>
      <c r="C444" s="14">
        <v>65</v>
      </c>
      <c r="D444" s="80">
        <v>0.9614482390374093</v>
      </c>
      <c r="E444" s="80">
        <v>0.9257586142813381</v>
      </c>
      <c r="F444" s="80">
        <v>0.9540717711552025</v>
      </c>
      <c r="G444" s="80">
        <v>0.9121770928861455</v>
      </c>
      <c r="H444" s="80">
        <v>11.589617529772822</v>
      </c>
      <c r="I444" s="80">
        <v>10.583019649789476</v>
      </c>
      <c r="J444" s="80">
        <v>12.51904908146038</v>
      </c>
      <c r="K444" s="80">
        <v>9.653588098101917</v>
      </c>
      <c r="M444" s="11">
        <v>6070</v>
      </c>
      <c r="N444" s="14">
        <v>60</v>
      </c>
      <c r="O444" s="14">
        <v>70</v>
      </c>
      <c r="P444" s="80">
        <v>0.95087</v>
      </c>
      <c r="Q444" s="80">
        <v>0.90634</v>
      </c>
      <c r="R444" s="80">
        <v>0.93016</v>
      </c>
      <c r="S444" s="80">
        <v>0.86944</v>
      </c>
      <c r="T444" s="80">
        <v>10.835087279550956</v>
      </c>
      <c r="U444" s="80">
        <v>8.575986307576505</v>
      </c>
      <c r="V444" s="80">
        <v>11.954790870404487</v>
      </c>
      <c r="W444" s="80">
        <v>7.456282716722974</v>
      </c>
      <c r="X444" s="63"/>
      <c r="Y444" s="63"/>
    </row>
    <row r="445" spans="1:25" ht="12.75">
      <c r="A445" s="11">
        <v>5566</v>
      </c>
      <c r="B445" s="14">
        <v>55</v>
      </c>
      <c r="C445" s="14">
        <v>66</v>
      </c>
      <c r="D445" s="80">
        <v>0.9636846820947417</v>
      </c>
      <c r="E445" s="80">
        <v>0.9299145400009924</v>
      </c>
      <c r="F445" s="80">
        <v>0.95607450632282</v>
      </c>
      <c r="G445" s="80">
        <v>0.9158455388948219</v>
      </c>
      <c r="H445" s="80">
        <v>11.589617529772822</v>
      </c>
      <c r="I445" s="80">
        <v>10.379509973405066</v>
      </c>
      <c r="J445" s="80">
        <v>12.463099598120547</v>
      </c>
      <c r="K445" s="80">
        <v>9.50602790505734</v>
      </c>
      <c r="M445" s="11">
        <v>6140</v>
      </c>
      <c r="N445" s="14">
        <v>61</v>
      </c>
      <c r="O445" s="14">
        <v>40</v>
      </c>
      <c r="P445" s="80">
        <v>0.8283</v>
      </c>
      <c r="Q445" s="80">
        <v>0.70693</v>
      </c>
      <c r="R445" s="80">
        <v>0.82365</v>
      </c>
      <c r="S445" s="80">
        <v>0.70018</v>
      </c>
      <c r="T445" s="80">
        <v>10.59586651273023</v>
      </c>
      <c r="U445" s="80">
        <v>14.651451235201971</v>
      </c>
      <c r="V445" s="80">
        <v>14.988666951797683</v>
      </c>
      <c r="W445" s="80">
        <v>10.258650796134518</v>
      </c>
      <c r="X445" s="63"/>
      <c r="Y445" s="63"/>
    </row>
    <row r="446" spans="1:25" ht="12.75">
      <c r="A446" s="11">
        <v>5567</v>
      </c>
      <c r="B446" s="14">
        <v>55</v>
      </c>
      <c r="C446" s="14">
        <v>67</v>
      </c>
      <c r="D446" s="80">
        <v>0.9658691429092059</v>
      </c>
      <c r="E446" s="80">
        <v>0.9339912220372457</v>
      </c>
      <c r="F446" s="80">
        <v>0.95804590827354</v>
      </c>
      <c r="G446" s="80">
        <v>0.9194703642711466</v>
      </c>
      <c r="H446" s="80">
        <v>11.589617529772822</v>
      </c>
      <c r="I446" s="80">
        <v>10.171201717661095</v>
      </c>
      <c r="J446" s="80">
        <v>12.408700699020756</v>
      </c>
      <c r="K446" s="80">
        <v>9.35211854841316</v>
      </c>
      <c r="M446" s="11">
        <v>6141</v>
      </c>
      <c r="N446" s="14">
        <v>61</v>
      </c>
      <c r="O446" s="14">
        <v>41</v>
      </c>
      <c r="P446" s="80">
        <v>0.83138</v>
      </c>
      <c r="Q446" s="80">
        <v>0.71143</v>
      </c>
      <c r="R446" s="80">
        <v>0.82636</v>
      </c>
      <c r="S446" s="80">
        <v>0.7041</v>
      </c>
      <c r="T446" s="80">
        <v>10.59586651273023</v>
      </c>
      <c r="U446" s="80">
        <v>14.524888242377765</v>
      </c>
      <c r="V446" s="80">
        <v>14.893833281085229</v>
      </c>
      <c r="W446" s="80">
        <v>10.226921474022767</v>
      </c>
      <c r="X446" s="63"/>
      <c r="Y446" s="63"/>
    </row>
    <row r="447" spans="1:25" ht="12.75">
      <c r="A447" s="11">
        <v>5568</v>
      </c>
      <c r="B447" s="14">
        <v>55</v>
      </c>
      <c r="C447" s="14">
        <v>68</v>
      </c>
      <c r="D447" s="80">
        <v>0.9679997101260532</v>
      </c>
      <c r="E447" s="80">
        <v>0.9379839518224091</v>
      </c>
      <c r="F447" s="80">
        <v>0.9599831489073266</v>
      </c>
      <c r="G447" s="80">
        <v>0.9230457640169378</v>
      </c>
      <c r="H447" s="80">
        <v>11.589617529772822</v>
      </c>
      <c r="I447" s="80">
        <v>9.957383952091014</v>
      </c>
      <c r="J447" s="80">
        <v>12.355880404195991</v>
      </c>
      <c r="K447" s="80">
        <v>9.191121077667846</v>
      </c>
      <c r="M447" s="11">
        <v>6142</v>
      </c>
      <c r="N447" s="14">
        <v>61</v>
      </c>
      <c r="O447" s="14">
        <v>42</v>
      </c>
      <c r="P447" s="80">
        <v>0.83457</v>
      </c>
      <c r="Q447" s="80">
        <v>0.71611</v>
      </c>
      <c r="R447" s="80">
        <v>0.82914</v>
      </c>
      <c r="S447" s="80">
        <v>0.70815</v>
      </c>
      <c r="T447" s="80">
        <v>10.59586651273023</v>
      </c>
      <c r="U447" s="80">
        <v>14.392811567186646</v>
      </c>
      <c r="V447" s="80">
        <v>14.796381526360658</v>
      </c>
      <c r="W447" s="80">
        <v>10.192296553556218</v>
      </c>
      <c r="X447" s="63"/>
      <c r="Y447" s="63"/>
    </row>
    <row r="448" spans="1:25" ht="12.75">
      <c r="A448" s="11">
        <v>5569</v>
      </c>
      <c r="B448" s="14">
        <v>55</v>
      </c>
      <c r="C448" s="14">
        <v>69</v>
      </c>
      <c r="D448" s="80">
        <v>0.970076933699048</v>
      </c>
      <c r="E448" s="80">
        <v>0.9418926184800042</v>
      </c>
      <c r="F448" s="80">
        <v>0.9618831834661297</v>
      </c>
      <c r="G448" s="80">
        <v>0.9265654579007071</v>
      </c>
      <c r="H448" s="80">
        <v>11.589617529772822</v>
      </c>
      <c r="I448" s="80">
        <v>9.736404867527444</v>
      </c>
      <c r="J448" s="80">
        <v>12.304605962913024</v>
      </c>
      <c r="K448" s="80">
        <v>9.02141643438724</v>
      </c>
      <c r="M448" s="11">
        <v>6143</v>
      </c>
      <c r="N448" s="14">
        <v>61</v>
      </c>
      <c r="O448" s="14">
        <v>43</v>
      </c>
      <c r="P448" s="80">
        <v>0.83787</v>
      </c>
      <c r="Q448" s="80">
        <v>0.72098</v>
      </c>
      <c r="R448" s="80">
        <v>0.83201</v>
      </c>
      <c r="S448" s="80">
        <v>0.71234</v>
      </c>
      <c r="T448" s="80">
        <v>10.59586651273023</v>
      </c>
      <c r="U448" s="80">
        <v>14.255146405663213</v>
      </c>
      <c r="V448" s="80">
        <v>14.696443461553212</v>
      </c>
      <c r="W448" s="80">
        <v>10.154569456840232</v>
      </c>
      <c r="X448" s="63"/>
      <c r="Y448" s="63"/>
    </row>
    <row r="449" spans="1:25" ht="12.75">
      <c r="A449" s="11">
        <v>5570</v>
      </c>
      <c r="B449" s="14">
        <v>55</v>
      </c>
      <c r="C449" s="14">
        <v>70</v>
      </c>
      <c r="D449" s="80">
        <v>0.9721002307839404</v>
      </c>
      <c r="E449" s="80">
        <v>0.9457150005761318</v>
      </c>
      <c r="F449" s="80">
        <v>0.9637425401374501</v>
      </c>
      <c r="G449" s="80">
        <v>0.9300222941365189</v>
      </c>
      <c r="H449" s="80">
        <v>11.589617529772822</v>
      </c>
      <c r="I449" s="80">
        <v>9.506681920448004</v>
      </c>
      <c r="J449" s="80">
        <v>12.254873320939605</v>
      </c>
      <c r="K449" s="80">
        <v>8.84142612928122</v>
      </c>
      <c r="M449" s="11">
        <v>6144</v>
      </c>
      <c r="N449" s="14">
        <v>61</v>
      </c>
      <c r="O449" s="14">
        <v>44</v>
      </c>
      <c r="P449" s="80">
        <v>0.84127</v>
      </c>
      <c r="Q449" s="80">
        <v>0.72603</v>
      </c>
      <c r="R449" s="80">
        <v>0.83495</v>
      </c>
      <c r="S449" s="80">
        <v>0.71667</v>
      </c>
      <c r="T449" s="80">
        <v>10.59586651273023</v>
      </c>
      <c r="U449" s="80">
        <v>14.111860029959388</v>
      </c>
      <c r="V449" s="80">
        <v>14.594169049346924</v>
      </c>
      <c r="W449" s="80">
        <v>10.113557493342697</v>
      </c>
      <c r="X449" s="63"/>
      <c r="Y449" s="63"/>
    </row>
    <row r="450" spans="1:25" ht="12.75">
      <c r="A450" s="11">
        <v>5571</v>
      </c>
      <c r="B450" s="14">
        <v>55</v>
      </c>
      <c r="C450" s="14">
        <v>71</v>
      </c>
      <c r="D450" s="80">
        <v>0.9740652404683862</v>
      </c>
      <c r="E450" s="80">
        <v>0.949441698384248</v>
      </c>
      <c r="F450" s="80">
        <v>0.9655575319383795</v>
      </c>
      <c r="G450" s="80">
        <v>0.9334086348443134</v>
      </c>
      <c r="H450" s="80">
        <v>11.589617529772822</v>
      </c>
      <c r="I450" s="80">
        <v>9.267772420208832</v>
      </c>
      <c r="J450" s="80">
        <v>12.206771147186748</v>
      </c>
      <c r="K450" s="80">
        <v>8.650618802794904</v>
      </c>
      <c r="M450" s="11">
        <v>6145</v>
      </c>
      <c r="N450" s="14">
        <v>61</v>
      </c>
      <c r="O450" s="14">
        <v>45</v>
      </c>
      <c r="P450" s="80">
        <v>0.84478</v>
      </c>
      <c r="Q450" s="80">
        <v>0.73127</v>
      </c>
      <c r="R450" s="80">
        <v>0.83797</v>
      </c>
      <c r="S450" s="80">
        <v>0.72113</v>
      </c>
      <c r="T450" s="80">
        <v>10.59586651273023</v>
      </c>
      <c r="U450" s="80">
        <v>13.962932386937966</v>
      </c>
      <c r="V450" s="80">
        <v>14.489717683561068</v>
      </c>
      <c r="W450" s="80">
        <v>10.06908121610713</v>
      </c>
      <c r="X450" s="63"/>
      <c r="Y450" s="63"/>
    </row>
    <row r="451" spans="1:25" ht="12.75">
      <c r="A451" s="11">
        <v>5572</v>
      </c>
      <c r="B451" s="14">
        <v>55</v>
      </c>
      <c r="C451" s="14">
        <v>72</v>
      </c>
      <c r="D451" s="80">
        <v>0.9759650269246338</v>
      </c>
      <c r="E451" s="80">
        <v>0.9530582964824713</v>
      </c>
      <c r="F451" s="80">
        <v>0.9673246954186817</v>
      </c>
      <c r="G451" s="80">
        <v>0.9367171763741057</v>
      </c>
      <c r="H451" s="80">
        <v>11.589617529772822</v>
      </c>
      <c r="I451" s="80">
        <v>9.0203343406864</v>
      </c>
      <c r="J451" s="80">
        <v>12.160449756901075</v>
      </c>
      <c r="K451" s="80">
        <v>8.449502113558145</v>
      </c>
      <c r="M451" s="11">
        <v>6146</v>
      </c>
      <c r="N451" s="14">
        <v>61</v>
      </c>
      <c r="O451" s="14">
        <v>46</v>
      </c>
      <c r="P451" s="80">
        <v>0.84838</v>
      </c>
      <c r="Q451" s="80">
        <v>0.73668</v>
      </c>
      <c r="R451" s="80">
        <v>0.84106</v>
      </c>
      <c r="S451" s="80">
        <v>0.72572</v>
      </c>
      <c r="T451" s="80">
        <v>10.59586651273023</v>
      </c>
      <c r="U451" s="80">
        <v>13.808412018555867</v>
      </c>
      <c r="V451" s="80">
        <v>14.383273576672151</v>
      </c>
      <c r="W451" s="80">
        <v>10.021004954613945</v>
      </c>
      <c r="X451" s="63"/>
      <c r="Y451" s="63"/>
    </row>
    <row r="452" spans="1:25" ht="12.75">
      <c r="A452" s="11">
        <v>5573</v>
      </c>
      <c r="B452" s="14">
        <v>55</v>
      </c>
      <c r="C452" s="14">
        <v>73</v>
      </c>
      <c r="D452" s="80">
        <v>0.9777911436166292</v>
      </c>
      <c r="E452" s="80">
        <v>0.956547321581079</v>
      </c>
      <c r="F452" s="80">
        <v>0.9690412005793124</v>
      </c>
      <c r="G452" s="80">
        <v>0.9399417330002251</v>
      </c>
      <c r="H452" s="80">
        <v>11.589617529772822</v>
      </c>
      <c r="I452" s="80">
        <v>8.766099567326068</v>
      </c>
      <c r="J452" s="80">
        <v>12.116094278133902</v>
      </c>
      <c r="K452" s="80">
        <v>8.239622818964987</v>
      </c>
      <c r="M452" s="11">
        <v>6147</v>
      </c>
      <c r="N452" s="14">
        <v>61</v>
      </c>
      <c r="O452" s="14">
        <v>47</v>
      </c>
      <c r="P452" s="80">
        <v>0.85207</v>
      </c>
      <c r="Q452" s="80">
        <v>0.74227</v>
      </c>
      <c r="R452" s="80">
        <v>0.84422</v>
      </c>
      <c r="S452" s="80">
        <v>0.73043</v>
      </c>
      <c r="T452" s="80">
        <v>10.59586651273023</v>
      </c>
      <c r="U452" s="80">
        <v>13.648076076793563</v>
      </c>
      <c r="V452" s="80">
        <v>14.274955070219322</v>
      </c>
      <c r="W452" s="80">
        <v>9.968987519304472</v>
      </c>
      <c r="X452" s="63"/>
      <c r="Y452" s="63"/>
    </row>
    <row r="453" spans="1:25" ht="12.75">
      <c r="A453" s="11">
        <v>5574</v>
      </c>
      <c r="B453" s="14">
        <v>55</v>
      </c>
      <c r="C453" s="14">
        <v>74</v>
      </c>
      <c r="D453" s="80">
        <v>0.9795381511503151</v>
      </c>
      <c r="E453" s="80">
        <v>0.9598968862070869</v>
      </c>
      <c r="F453" s="80">
        <v>0.9707049641411363</v>
      </c>
      <c r="G453" s="80">
        <v>0.943077475673592</v>
      </c>
      <c r="H453" s="80">
        <v>11.589617529772822</v>
      </c>
      <c r="I453" s="80">
        <v>8.506256302654792</v>
      </c>
      <c r="J453" s="80">
        <v>12.07381511108735</v>
      </c>
      <c r="K453" s="80">
        <v>8.022058721340263</v>
      </c>
      <c r="M453" s="11">
        <v>6148</v>
      </c>
      <c r="N453" s="14">
        <v>61</v>
      </c>
      <c r="O453" s="14">
        <v>48</v>
      </c>
      <c r="P453" s="80">
        <v>0.85586</v>
      </c>
      <c r="Q453" s="80">
        <v>0.74803</v>
      </c>
      <c r="R453" s="80">
        <v>0.84744</v>
      </c>
      <c r="S453" s="80">
        <v>0.73527</v>
      </c>
      <c r="T453" s="80">
        <v>10.59586651273023</v>
      </c>
      <c r="U453" s="80">
        <v>13.481997168412134</v>
      </c>
      <c r="V453" s="80">
        <v>14.164972621849806</v>
      </c>
      <c r="W453" s="80">
        <v>9.912891059292559</v>
      </c>
      <c r="X453" s="63"/>
      <c r="Y453" s="63"/>
    </row>
    <row r="454" spans="1:25" ht="12.75">
      <c r="A454" s="11">
        <v>5575</v>
      </c>
      <c r="B454" s="14">
        <v>55</v>
      </c>
      <c r="C454" s="14">
        <v>75</v>
      </c>
      <c r="D454" s="80">
        <v>0.9812038340602346</v>
      </c>
      <c r="E454" s="80">
        <v>0.9631012236967348</v>
      </c>
      <c r="F454" s="80">
        <v>0.9723143134392527</v>
      </c>
      <c r="G454" s="80">
        <v>0.9461203227352517</v>
      </c>
      <c r="H454" s="80">
        <v>11.589617529772822</v>
      </c>
      <c r="I454" s="80">
        <v>8.241080326984909</v>
      </c>
      <c r="J454" s="80">
        <v>12.033644278103635</v>
      </c>
      <c r="K454" s="80">
        <v>7.797053578654095</v>
      </c>
      <c r="M454" s="11">
        <v>6149</v>
      </c>
      <c r="N454" s="14">
        <v>61</v>
      </c>
      <c r="O454" s="14">
        <v>49</v>
      </c>
      <c r="P454" s="80">
        <v>0.85973</v>
      </c>
      <c r="Q454" s="80">
        <v>0.75396</v>
      </c>
      <c r="R454" s="80">
        <v>0.85072</v>
      </c>
      <c r="S454" s="80">
        <v>0.74022</v>
      </c>
      <c r="T454" s="80">
        <v>10.59586651273023</v>
      </c>
      <c r="U454" s="80">
        <v>13.310311019081112</v>
      </c>
      <c r="V454" s="80">
        <v>14.053558155799646</v>
      </c>
      <c r="W454" s="80">
        <v>9.852619376011699</v>
      </c>
      <c r="X454" s="63"/>
      <c r="Y454" s="63"/>
    </row>
    <row r="455" spans="1:25" ht="12.75">
      <c r="A455" s="11">
        <v>5576</v>
      </c>
      <c r="B455" s="14">
        <v>55</v>
      </c>
      <c r="C455" s="14">
        <v>76</v>
      </c>
      <c r="D455" s="80">
        <v>0.982785671045446</v>
      </c>
      <c r="E455" s="80">
        <v>0.9661539786896837</v>
      </c>
      <c r="F455" s="80">
        <v>0.973867798381965</v>
      </c>
      <c r="G455" s="80">
        <v>0.9490665986764101</v>
      </c>
      <c r="H455" s="80">
        <v>11.589617529772822</v>
      </c>
      <c r="I455" s="80">
        <v>7.971273340203032</v>
      </c>
      <c r="J455" s="80">
        <v>11.995621593869416</v>
      </c>
      <c r="K455" s="80">
        <v>7.565269276106438</v>
      </c>
      <c r="M455" s="11">
        <v>6150</v>
      </c>
      <c r="N455" s="14">
        <v>61</v>
      </c>
      <c r="O455" s="14">
        <v>50</v>
      </c>
      <c r="P455" s="80">
        <v>0.86367</v>
      </c>
      <c r="Q455" s="80">
        <v>0.76005</v>
      </c>
      <c r="R455" s="80">
        <v>0.85407</v>
      </c>
      <c r="S455" s="80">
        <v>0.7453</v>
      </c>
      <c r="T455" s="80">
        <v>10.59586651273023</v>
      </c>
      <c r="U455" s="80">
        <v>13.133242467071671</v>
      </c>
      <c r="V455" s="80">
        <v>13.94096887658197</v>
      </c>
      <c r="W455" s="80">
        <v>9.78814010321993</v>
      </c>
      <c r="X455" s="63"/>
      <c r="Y455" s="63"/>
    </row>
    <row r="456" spans="1:25" ht="12.75">
      <c r="A456" s="11">
        <v>5577</v>
      </c>
      <c r="B456" s="14">
        <v>55</v>
      </c>
      <c r="C456" s="14">
        <v>77</v>
      </c>
      <c r="D456" s="80">
        <v>0.9842812627325599</v>
      </c>
      <c r="E456" s="80">
        <v>0.9690490355971403</v>
      </c>
      <c r="F456" s="80">
        <v>0.9753643167407073</v>
      </c>
      <c r="G456" s="80">
        <v>0.951913282619773</v>
      </c>
      <c r="H456" s="80">
        <v>11.589617529772822</v>
      </c>
      <c r="I456" s="80">
        <v>7.697902479305659</v>
      </c>
      <c r="J456" s="80">
        <v>11.959784390715742</v>
      </c>
      <c r="K456" s="80">
        <v>7.327735618362739</v>
      </c>
      <c r="M456" s="11">
        <v>6151</v>
      </c>
      <c r="N456" s="14">
        <v>61</v>
      </c>
      <c r="O456" s="14">
        <v>51</v>
      </c>
      <c r="P456" s="80">
        <v>0.86769</v>
      </c>
      <c r="Q456" s="80">
        <v>0.76629</v>
      </c>
      <c r="R456" s="80">
        <v>0.85746</v>
      </c>
      <c r="S456" s="80">
        <v>0.75048</v>
      </c>
      <c r="T456" s="80">
        <v>10.59586651273023</v>
      </c>
      <c r="U456" s="80">
        <v>12.950888759496237</v>
      </c>
      <c r="V456" s="80">
        <v>13.827430898477875</v>
      </c>
      <c r="W456" s="80">
        <v>9.719324373748595</v>
      </c>
      <c r="X456" s="63"/>
      <c r="Y456" s="63"/>
    </row>
    <row r="457" spans="1:25" ht="12.75">
      <c r="A457" s="11">
        <v>5578</v>
      </c>
      <c r="B457" s="14">
        <v>55</v>
      </c>
      <c r="C457" s="14">
        <v>78</v>
      </c>
      <c r="D457" s="80">
        <v>0.9856885943161365</v>
      </c>
      <c r="E457" s="80">
        <v>0.971781041647856</v>
      </c>
      <c r="F457" s="80">
        <v>0.9768032340938589</v>
      </c>
      <c r="G457" s="80">
        <v>0.9546582501448816</v>
      </c>
      <c r="H457" s="80">
        <v>11.589617529772822</v>
      </c>
      <c r="I457" s="80">
        <v>7.422383396961946</v>
      </c>
      <c r="J457" s="80">
        <v>11.926161381086654</v>
      </c>
      <c r="K457" s="80">
        <v>7.085839545648113</v>
      </c>
      <c r="M457" s="11">
        <v>6152</v>
      </c>
      <c r="N457" s="14">
        <v>61</v>
      </c>
      <c r="O457" s="14">
        <v>52</v>
      </c>
      <c r="P457" s="80">
        <v>0.87177</v>
      </c>
      <c r="Q457" s="80">
        <v>0.77268</v>
      </c>
      <c r="R457" s="80">
        <v>0.86089</v>
      </c>
      <c r="S457" s="80">
        <v>0.75576</v>
      </c>
      <c r="T457" s="80">
        <v>10.59586651273023</v>
      </c>
      <c r="U457" s="80">
        <v>12.76291009025659</v>
      </c>
      <c r="V457" s="80">
        <v>13.713071704686575</v>
      </c>
      <c r="W457" s="80">
        <v>9.645704898300247</v>
      </c>
      <c r="X457" s="63"/>
      <c r="Y457" s="63"/>
    </row>
    <row r="458" spans="1:25" ht="12.75">
      <c r="A458" s="11">
        <v>5579</v>
      </c>
      <c r="B458" s="14">
        <v>55</v>
      </c>
      <c r="C458" s="14">
        <v>79</v>
      </c>
      <c r="D458" s="80">
        <v>0.9870082629991476</v>
      </c>
      <c r="E458" s="80">
        <v>0.9743497671325665</v>
      </c>
      <c r="F458" s="80">
        <v>0.9781842940908246</v>
      </c>
      <c r="G458" s="80">
        <v>0.9573001162870862</v>
      </c>
      <c r="H458" s="80">
        <v>11.589617529772822</v>
      </c>
      <c r="I458" s="80">
        <v>7.145273192322084</v>
      </c>
      <c r="J458" s="80">
        <v>11.894719864181976</v>
      </c>
      <c r="K458" s="80">
        <v>6.840170857912931</v>
      </c>
      <c r="M458" s="11">
        <v>6153</v>
      </c>
      <c r="N458" s="14">
        <v>61</v>
      </c>
      <c r="O458" s="14">
        <v>53</v>
      </c>
      <c r="P458" s="80">
        <v>0.87591</v>
      </c>
      <c r="Q458" s="80">
        <v>0.77922</v>
      </c>
      <c r="R458" s="80">
        <v>0.86437</v>
      </c>
      <c r="S458" s="80">
        <v>0.76114</v>
      </c>
      <c r="T458" s="80">
        <v>10.59586651273023</v>
      </c>
      <c r="U458" s="80">
        <v>12.569348154909962</v>
      </c>
      <c r="V458" s="80">
        <v>13.598128442234776</v>
      </c>
      <c r="W458" s="80">
        <v>9.567086225405417</v>
      </c>
      <c r="X458" s="63"/>
      <c r="Y458" s="63"/>
    </row>
    <row r="459" spans="1:25" ht="12.75">
      <c r="A459" s="11">
        <v>5580</v>
      </c>
      <c r="B459" s="14">
        <v>55</v>
      </c>
      <c r="C459" s="14">
        <v>80</v>
      </c>
      <c r="D459" s="80">
        <v>0.9882422915269231</v>
      </c>
      <c r="E459" s="80">
        <v>0.9767578574453449</v>
      </c>
      <c r="F459" s="80">
        <v>0.9795072707039822</v>
      </c>
      <c r="G459" s="80">
        <v>0.9598375790288001</v>
      </c>
      <c r="H459" s="80">
        <v>11.589617529772822</v>
      </c>
      <c r="I459" s="80">
        <v>6.866548106596771</v>
      </c>
      <c r="J459" s="80">
        <v>11.865394725448958</v>
      </c>
      <c r="K459" s="80">
        <v>6.590770910920636</v>
      </c>
      <c r="M459" s="11">
        <v>6154</v>
      </c>
      <c r="N459" s="14">
        <v>61</v>
      </c>
      <c r="O459" s="14">
        <v>54</v>
      </c>
      <c r="P459" s="80">
        <v>0.8801</v>
      </c>
      <c r="Q459" s="80">
        <v>0.78587</v>
      </c>
      <c r="R459" s="80">
        <v>0.86789</v>
      </c>
      <c r="S459" s="80">
        <v>0.76662</v>
      </c>
      <c r="T459" s="80">
        <v>10.59586651273023</v>
      </c>
      <c r="U459" s="80">
        <v>12.370496473688869</v>
      </c>
      <c r="V459" s="80">
        <v>13.482900526155989</v>
      </c>
      <c r="W459" s="80">
        <v>9.48346246026311</v>
      </c>
      <c r="X459" s="63"/>
      <c r="Y459" s="63"/>
    </row>
    <row r="460" spans="1:25" ht="12.75">
      <c r="A460" s="11">
        <v>5581</v>
      </c>
      <c r="B460" s="14">
        <v>55</v>
      </c>
      <c r="C460" s="14">
        <v>81</v>
      </c>
      <c r="D460" s="80">
        <v>0.9893918055729556</v>
      </c>
      <c r="E460" s="80">
        <v>0.9790063162797973</v>
      </c>
      <c r="F460" s="80">
        <v>0.9807718969759335</v>
      </c>
      <c r="G460" s="80">
        <v>0.9622692840454138</v>
      </c>
      <c r="H460" s="80">
        <v>11.589617529772822</v>
      </c>
      <c r="I460" s="80">
        <v>6.586841515746216</v>
      </c>
      <c r="J460" s="80">
        <v>11.838143776041319</v>
      </c>
      <c r="K460" s="80">
        <v>6.33831526947772</v>
      </c>
      <c r="M460" s="11">
        <v>6155</v>
      </c>
      <c r="N460" s="14">
        <v>61</v>
      </c>
      <c r="O460" s="14">
        <v>55</v>
      </c>
      <c r="P460" s="80">
        <v>0.88433</v>
      </c>
      <c r="Q460" s="80">
        <v>0.79265</v>
      </c>
      <c r="R460" s="80">
        <v>0.87145</v>
      </c>
      <c r="S460" s="80">
        <v>0.77218</v>
      </c>
      <c r="T460" s="80">
        <v>10.59586651273023</v>
      </c>
      <c r="U460" s="80">
        <v>12.16674593030391</v>
      </c>
      <c r="V460" s="80">
        <v>13.367703033332237</v>
      </c>
      <c r="W460" s="80">
        <v>9.394909409701903</v>
      </c>
      <c r="X460" s="63"/>
      <c r="Y460" s="63"/>
    </row>
    <row r="461" spans="1:25" ht="12.75">
      <c r="A461" s="11">
        <v>5582</v>
      </c>
      <c r="B461" s="14">
        <v>55</v>
      </c>
      <c r="C461" s="14">
        <v>82</v>
      </c>
      <c r="D461" s="80">
        <v>0.9904575811818093</v>
      </c>
      <c r="E461" s="80">
        <v>0.9810955565360958</v>
      </c>
      <c r="F461" s="80">
        <v>0.9819781026644361</v>
      </c>
      <c r="G461" s="80">
        <v>0.9645942835164311</v>
      </c>
      <c r="H461" s="80">
        <v>11.589617529772822</v>
      </c>
      <c r="I461" s="80">
        <v>6.307369945701943</v>
      </c>
      <c r="J461" s="80">
        <v>11.81293448182733</v>
      </c>
      <c r="K461" s="80">
        <v>6.084052993647436</v>
      </c>
      <c r="M461" s="11">
        <v>6156</v>
      </c>
      <c r="N461" s="14">
        <v>61</v>
      </c>
      <c r="O461" s="14">
        <v>56</v>
      </c>
      <c r="P461" s="80">
        <v>0.8886</v>
      </c>
      <c r="Q461" s="80">
        <v>0.79952</v>
      </c>
      <c r="R461" s="80">
        <v>0.87503</v>
      </c>
      <c r="S461" s="80">
        <v>0.77782</v>
      </c>
      <c r="T461" s="80">
        <v>10.59586651273023</v>
      </c>
      <c r="U461" s="80">
        <v>11.957906382297145</v>
      </c>
      <c r="V461" s="80">
        <v>13.252715820861276</v>
      </c>
      <c r="W461" s="80">
        <v>9.3010570741661</v>
      </c>
      <c r="X461" s="63"/>
      <c r="Y461" s="63"/>
    </row>
    <row r="462" spans="1:25" ht="12.75">
      <c r="A462" s="11">
        <v>5583</v>
      </c>
      <c r="B462" s="14">
        <v>55</v>
      </c>
      <c r="C462" s="14">
        <v>83</v>
      </c>
      <c r="D462" s="80">
        <v>0.9914404496400354</v>
      </c>
      <c r="E462" s="80">
        <v>0.9830261875382217</v>
      </c>
      <c r="F462" s="80">
        <v>0.9831262559489309</v>
      </c>
      <c r="G462" s="80">
        <v>0.9668125091245906</v>
      </c>
      <c r="H462" s="80">
        <v>11.589617529772822</v>
      </c>
      <c r="I462" s="80">
        <v>6.029884548794651</v>
      </c>
      <c r="J462" s="80">
        <v>11.789734268215716</v>
      </c>
      <c r="K462" s="80">
        <v>5.829767810351756</v>
      </c>
      <c r="M462" s="11">
        <v>6157</v>
      </c>
      <c r="N462" s="14">
        <v>61</v>
      </c>
      <c r="O462" s="14">
        <v>57</v>
      </c>
      <c r="P462" s="80">
        <v>0.89288</v>
      </c>
      <c r="Q462" s="80">
        <v>0.8065</v>
      </c>
      <c r="R462" s="80">
        <v>0.87862</v>
      </c>
      <c r="S462" s="80">
        <v>0.78352</v>
      </c>
      <c r="T462" s="80">
        <v>10.59586651273023</v>
      </c>
      <c r="U462" s="80">
        <v>11.743890776415473</v>
      </c>
      <c r="V462" s="80">
        <v>13.138152285980741</v>
      </c>
      <c r="W462" s="80">
        <v>9.20160500316496</v>
      </c>
      <c r="X462" s="63"/>
      <c r="Y462" s="63"/>
    </row>
    <row r="463" spans="1:25" ht="12.75">
      <c r="A463" s="11">
        <v>5584</v>
      </c>
      <c r="B463" s="14">
        <v>55</v>
      </c>
      <c r="C463" s="14">
        <v>84</v>
      </c>
      <c r="D463" s="80">
        <v>0.992343731153247</v>
      </c>
      <c r="E463" s="80">
        <v>0.9848038084898776</v>
      </c>
      <c r="F463" s="80">
        <v>0.9842170805572142</v>
      </c>
      <c r="G463" s="80">
        <v>0.9689246213129009</v>
      </c>
      <c r="H463" s="80">
        <v>11.589617529772822</v>
      </c>
      <c r="I463" s="80">
        <v>5.754899091682715</v>
      </c>
      <c r="J463" s="80">
        <v>11.768453198352905</v>
      </c>
      <c r="K463" s="80">
        <v>5.576063423102632</v>
      </c>
      <c r="M463" s="11">
        <v>6158</v>
      </c>
      <c r="N463" s="14">
        <v>61</v>
      </c>
      <c r="O463" s="14">
        <v>58</v>
      </c>
      <c r="P463" s="80">
        <v>0.89719</v>
      </c>
      <c r="Q463" s="80">
        <v>0.81355</v>
      </c>
      <c r="R463" s="80">
        <v>0.88224</v>
      </c>
      <c r="S463" s="80">
        <v>0.78929</v>
      </c>
      <c r="T463" s="80">
        <v>10.59586651273023</v>
      </c>
      <c r="U463" s="80">
        <v>11.524263015822326</v>
      </c>
      <c r="V463" s="80">
        <v>13.02416178291677</v>
      </c>
      <c r="W463" s="80">
        <v>9.095967745635786</v>
      </c>
      <c r="X463" s="63"/>
      <c r="Y463" s="63"/>
    </row>
    <row r="464" spans="1:25" ht="12.75">
      <c r="A464" s="11">
        <v>5585</v>
      </c>
      <c r="B464" s="14">
        <v>55</v>
      </c>
      <c r="C464" s="14">
        <v>85</v>
      </c>
      <c r="D464" s="80">
        <v>0.9931718962824085</v>
      </c>
      <c r="E464" s="80">
        <v>0.9864364062456293</v>
      </c>
      <c r="F464" s="80">
        <v>0.9852511146553907</v>
      </c>
      <c r="G464" s="80">
        <v>0.9709309651725303</v>
      </c>
      <c r="H464" s="80">
        <v>11.589617529772822</v>
      </c>
      <c r="I464" s="80">
        <v>5.482064905648727</v>
      </c>
      <c r="J464" s="80">
        <v>11.748975865441576</v>
      </c>
      <c r="K464" s="80">
        <v>5.3227065699799745</v>
      </c>
      <c r="M464" s="11">
        <v>6159</v>
      </c>
      <c r="N464" s="14">
        <v>61</v>
      </c>
      <c r="O464" s="14">
        <v>59</v>
      </c>
      <c r="P464" s="80">
        <v>0.90151</v>
      </c>
      <c r="Q464" s="80">
        <v>0.82068</v>
      </c>
      <c r="R464" s="80">
        <v>0.88586</v>
      </c>
      <c r="S464" s="80">
        <v>0.7951</v>
      </c>
      <c r="T464" s="80">
        <v>10.59586651273023</v>
      </c>
      <c r="U464" s="80">
        <v>11.299325679523628</v>
      </c>
      <c r="V464" s="80">
        <v>12.911059148142414</v>
      </c>
      <c r="W464" s="80">
        <v>8.984133044111445</v>
      </c>
      <c r="X464" s="63"/>
      <c r="Y464" s="63"/>
    </row>
    <row r="465" spans="1:25" ht="12.75">
      <c r="A465" s="11">
        <v>5586</v>
      </c>
      <c r="B465" s="14">
        <v>55</v>
      </c>
      <c r="C465" s="14">
        <v>86</v>
      </c>
      <c r="D465" s="80">
        <v>0.9939280416772059</v>
      </c>
      <c r="E465" s="80">
        <v>0.9879293757378632</v>
      </c>
      <c r="F465" s="80">
        <v>0.986228555470239</v>
      </c>
      <c r="G465" s="80">
        <v>0.9728312636855762</v>
      </c>
      <c r="H465" s="80">
        <v>11.589617529772822</v>
      </c>
      <c r="I465" s="80">
        <v>5.2119890821580235</v>
      </c>
      <c r="J465" s="80">
        <v>11.731220686819627</v>
      </c>
      <c r="K465" s="80">
        <v>5.070385925111216</v>
      </c>
      <c r="M465" s="11">
        <v>6160</v>
      </c>
      <c r="N465" s="14">
        <v>61</v>
      </c>
      <c r="O465" s="14">
        <v>60</v>
      </c>
      <c r="P465" s="80">
        <v>0.90582</v>
      </c>
      <c r="Q465" s="80">
        <v>0.82786</v>
      </c>
      <c r="R465" s="80">
        <v>0.88948</v>
      </c>
      <c r="S465" s="80">
        <v>0.80096</v>
      </c>
      <c r="T465" s="80">
        <v>10.59586651273023</v>
      </c>
      <c r="U465" s="80">
        <v>11.069446632849349</v>
      </c>
      <c r="V465" s="80">
        <v>12.799159596875107</v>
      </c>
      <c r="W465" s="80">
        <v>8.866153548704474</v>
      </c>
      <c r="X465" s="63"/>
      <c r="Y465" s="63"/>
    </row>
    <row r="466" spans="1:25" ht="12.75">
      <c r="A466" s="11">
        <v>5587</v>
      </c>
      <c r="B466" s="14">
        <v>55</v>
      </c>
      <c r="C466" s="14">
        <v>87</v>
      </c>
      <c r="D466" s="80">
        <v>0.9946145595425188</v>
      </c>
      <c r="E466" s="80">
        <v>0.9892868143645045</v>
      </c>
      <c r="F466" s="80">
        <v>0.9871496170163144</v>
      </c>
      <c r="G466" s="80">
        <v>0.974625308536034</v>
      </c>
      <c r="H466" s="80">
        <v>11.589617529772822</v>
      </c>
      <c r="I466" s="80">
        <v>4.946121077754667</v>
      </c>
      <c r="J466" s="80">
        <v>11.715123826064264</v>
      </c>
      <c r="K466" s="80">
        <v>4.820614781463224</v>
      </c>
      <c r="M466" s="11">
        <v>6161</v>
      </c>
      <c r="N466" s="14">
        <v>61</v>
      </c>
      <c r="O466" s="14">
        <v>61</v>
      </c>
      <c r="P466" s="80">
        <v>0.91012</v>
      </c>
      <c r="Q466" s="80">
        <v>0.83506</v>
      </c>
      <c r="R466" s="80">
        <v>0.8931</v>
      </c>
      <c r="S466" s="80">
        <v>0.80684</v>
      </c>
      <c r="T466" s="80">
        <v>10.59586651273023</v>
      </c>
      <c r="U466" s="80">
        <v>10.835087279550956</v>
      </c>
      <c r="V466" s="80">
        <v>12.688779441417092</v>
      </c>
      <c r="W466" s="80">
        <v>8.742174350864095</v>
      </c>
      <c r="X466" s="63"/>
      <c r="Y466" s="63"/>
    </row>
    <row r="467" spans="1:25" ht="12.75">
      <c r="A467" s="11">
        <v>5588</v>
      </c>
      <c r="B467" s="14">
        <v>55</v>
      </c>
      <c r="C467" s="14">
        <v>88</v>
      </c>
      <c r="D467" s="80">
        <v>0.9952335760441312</v>
      </c>
      <c r="E467" s="80">
        <v>0.9905123741914222</v>
      </c>
      <c r="F467" s="80">
        <v>0.9880149388128395</v>
      </c>
      <c r="G467" s="80">
        <v>0.976313758677226</v>
      </c>
      <c r="H467" s="80">
        <v>11.589617529772822</v>
      </c>
      <c r="I467" s="80">
        <v>4.686737143178807</v>
      </c>
      <c r="J467" s="80">
        <v>11.700628716762564</v>
      </c>
      <c r="K467" s="80">
        <v>4.575725956189066</v>
      </c>
      <c r="M467" s="11">
        <v>6162</v>
      </c>
      <c r="N467" s="14">
        <v>61</v>
      </c>
      <c r="O467" s="14">
        <v>62</v>
      </c>
      <c r="P467" s="80">
        <v>0.91439</v>
      </c>
      <c r="Q467" s="80">
        <v>0.84227</v>
      </c>
      <c r="R467" s="80">
        <v>0.8967</v>
      </c>
      <c r="S467" s="80">
        <v>0.81274</v>
      </c>
      <c r="T467" s="80">
        <v>10.59586651273023</v>
      </c>
      <c r="U467" s="80">
        <v>10.59586651273023</v>
      </c>
      <c r="V467" s="80">
        <v>12.580062284584656</v>
      </c>
      <c r="W467" s="80">
        <v>8.611670740875805</v>
      </c>
      <c r="X467" s="63"/>
      <c r="Y467" s="63"/>
    </row>
    <row r="468" spans="1:25" ht="12.75">
      <c r="A468" s="11">
        <v>5589</v>
      </c>
      <c r="B468" s="14">
        <v>55</v>
      </c>
      <c r="C468" s="14">
        <v>89</v>
      </c>
      <c r="D468" s="80">
        <v>0.9957880508188321</v>
      </c>
      <c r="E468" s="80">
        <v>0.9916114339080617</v>
      </c>
      <c r="F468" s="80">
        <v>0.9888259341916102</v>
      </c>
      <c r="G468" s="80">
        <v>0.9778988283299049</v>
      </c>
      <c r="H468" s="80">
        <v>11.589617529772822</v>
      </c>
      <c r="I468" s="80">
        <v>4.436086549987851</v>
      </c>
      <c r="J468" s="80">
        <v>11.687660240157502</v>
      </c>
      <c r="K468" s="80">
        <v>4.33804383960317</v>
      </c>
      <c r="M468" s="11">
        <v>6163</v>
      </c>
      <c r="N468" s="14">
        <v>61</v>
      </c>
      <c r="O468" s="14">
        <v>63</v>
      </c>
      <c r="P468" s="80">
        <v>0.91862</v>
      </c>
      <c r="Q468" s="80">
        <v>0.84948</v>
      </c>
      <c r="R468" s="80">
        <v>0.90028</v>
      </c>
      <c r="S468" s="80">
        <v>0.81864</v>
      </c>
      <c r="T468" s="80">
        <v>10.59586651273023</v>
      </c>
      <c r="U468" s="80">
        <v>10.352217524746166</v>
      </c>
      <c r="V468" s="80">
        <v>12.473305394431325</v>
      </c>
      <c r="W468" s="80">
        <v>8.474778643045074</v>
      </c>
      <c r="X468" s="63"/>
      <c r="Y468" s="63"/>
    </row>
    <row r="469" spans="1:25" ht="12.75">
      <c r="A469" s="11">
        <v>5590</v>
      </c>
      <c r="B469" s="14">
        <v>55</v>
      </c>
      <c r="C469" s="14">
        <v>90</v>
      </c>
      <c r="D469" s="80">
        <v>0.9962824024343853</v>
      </c>
      <c r="E469" s="80">
        <v>0.99259234361053</v>
      </c>
      <c r="F469" s="80">
        <v>0.9895847445243063</v>
      </c>
      <c r="G469" s="80">
        <v>0.9793842077913001</v>
      </c>
      <c r="H469" s="80">
        <v>11.589617529772822</v>
      </c>
      <c r="I469" s="80">
        <v>4.195454194507296</v>
      </c>
      <c r="J469" s="80">
        <v>11.676110141667904</v>
      </c>
      <c r="K469" s="80">
        <v>4.108961582612215</v>
      </c>
      <c r="M469" s="11">
        <v>6164</v>
      </c>
      <c r="N469" s="14">
        <v>61</v>
      </c>
      <c r="O469" s="14">
        <v>64</v>
      </c>
      <c r="P469" s="80">
        <v>0.9228</v>
      </c>
      <c r="Q469" s="80">
        <v>0.85666</v>
      </c>
      <c r="R469" s="80">
        <v>0.90383</v>
      </c>
      <c r="S469" s="80">
        <v>0.82454</v>
      </c>
      <c r="T469" s="80">
        <v>10.59586651273023</v>
      </c>
      <c r="U469" s="80">
        <v>10.104672229504997</v>
      </c>
      <c r="V469" s="80">
        <v>12.368799874143946</v>
      </c>
      <c r="W469" s="80">
        <v>8.331738868091282</v>
      </c>
      <c r="X469" s="63"/>
      <c r="Y469" s="63"/>
    </row>
    <row r="470" spans="1:25" ht="12.75">
      <c r="A470" s="11">
        <v>5640</v>
      </c>
      <c r="B470" s="14">
        <v>56</v>
      </c>
      <c r="C470" s="14">
        <v>40</v>
      </c>
      <c r="D470" s="80">
        <v>0.8998461809185678</v>
      </c>
      <c r="E470" s="80">
        <v>0.8179276073555712</v>
      </c>
      <c r="F470" s="80">
        <v>0.8984573652124191</v>
      </c>
      <c r="G470" s="80">
        <v>0.8156355794487026</v>
      </c>
      <c r="H470" s="80">
        <v>11.41551587292796</v>
      </c>
      <c r="I470" s="80">
        <v>13.783123951665887</v>
      </c>
      <c r="J470" s="80">
        <v>13.95663353366355</v>
      </c>
      <c r="K470" s="80">
        <v>11.242006290930297</v>
      </c>
      <c r="M470" s="11">
        <v>6165</v>
      </c>
      <c r="N470" s="14">
        <v>61</v>
      </c>
      <c r="O470" s="14">
        <v>65</v>
      </c>
      <c r="P470" s="80">
        <v>0.92691</v>
      </c>
      <c r="Q470" s="80">
        <v>0.86378</v>
      </c>
      <c r="R470" s="80">
        <v>0.90736</v>
      </c>
      <c r="S470" s="80">
        <v>0.83043</v>
      </c>
      <c r="T470" s="80">
        <v>10.59586651273023</v>
      </c>
      <c r="U470" s="80">
        <v>9.853863023301658</v>
      </c>
      <c r="V470" s="80">
        <v>12.26682542918368</v>
      </c>
      <c r="W470" s="80">
        <v>8.18290410684821</v>
      </c>
      <c r="X470" s="63"/>
      <c r="Y470" s="63"/>
    </row>
    <row r="471" spans="1:25" ht="12.75">
      <c r="A471" s="11">
        <v>5641</v>
      </c>
      <c r="B471" s="14">
        <v>56</v>
      </c>
      <c r="C471" s="14">
        <v>41</v>
      </c>
      <c r="D471" s="80">
        <v>0.9014835051851522</v>
      </c>
      <c r="E471" s="80">
        <v>0.8206372043445123</v>
      </c>
      <c r="F471" s="80">
        <v>0.8999790258574574</v>
      </c>
      <c r="G471" s="80">
        <v>0.8181471508386315</v>
      </c>
      <c r="H471" s="80">
        <v>11.41551587292796</v>
      </c>
      <c r="I471" s="80">
        <v>13.720078455574168</v>
      </c>
      <c r="J471" s="80">
        <v>13.910551230791633</v>
      </c>
      <c r="K471" s="80">
        <v>11.225043097710497</v>
      </c>
      <c r="M471" s="11">
        <v>6166</v>
      </c>
      <c r="N471" s="14">
        <v>61</v>
      </c>
      <c r="O471" s="14">
        <v>66</v>
      </c>
      <c r="P471" s="80">
        <v>0.93095</v>
      </c>
      <c r="Q471" s="80">
        <v>0.87082</v>
      </c>
      <c r="R471" s="80">
        <v>0.91084</v>
      </c>
      <c r="S471" s="80">
        <v>0.83628</v>
      </c>
      <c r="T471" s="80">
        <v>10.59586651273023</v>
      </c>
      <c r="U471" s="80">
        <v>9.600544945336708</v>
      </c>
      <c r="V471" s="80">
        <v>12.16764855660881</v>
      </c>
      <c r="W471" s="80">
        <v>8.02876290145813</v>
      </c>
      <c r="X471" s="63"/>
      <c r="Y471" s="63"/>
    </row>
    <row r="472" spans="1:25" ht="12.75">
      <c r="A472" s="11">
        <v>5642</v>
      </c>
      <c r="B472" s="14">
        <v>56</v>
      </c>
      <c r="C472" s="14">
        <v>42</v>
      </c>
      <c r="D472" s="80">
        <v>0.9031921405896426</v>
      </c>
      <c r="E472" s="80">
        <v>0.8234734396610557</v>
      </c>
      <c r="F472" s="80">
        <v>0.9015625474979171</v>
      </c>
      <c r="G472" s="80">
        <v>0.8207682152900804</v>
      </c>
      <c r="H472" s="80">
        <v>11.41551587292796</v>
      </c>
      <c r="I472" s="80">
        <v>13.653405095911355</v>
      </c>
      <c r="J472" s="80">
        <v>13.862640035635664</v>
      </c>
      <c r="K472" s="80">
        <v>11.20628093320365</v>
      </c>
      <c r="M472" s="11">
        <v>6167</v>
      </c>
      <c r="N472" s="14">
        <v>61</v>
      </c>
      <c r="O472" s="14">
        <v>67</v>
      </c>
      <c r="P472" s="80">
        <v>0.9349</v>
      </c>
      <c r="Q472" s="80">
        <v>0.87776</v>
      </c>
      <c r="R472" s="80">
        <v>0.91428</v>
      </c>
      <c r="S472" s="80">
        <v>0.8421</v>
      </c>
      <c r="T472" s="80">
        <v>10.59586651273023</v>
      </c>
      <c r="U472" s="80">
        <v>9.34521708601059</v>
      </c>
      <c r="V472" s="80">
        <v>12.071459597624601</v>
      </c>
      <c r="W472" s="80">
        <v>7.86962400111622</v>
      </c>
      <c r="X472" s="63"/>
      <c r="Y472" s="63"/>
    </row>
    <row r="473" spans="1:25" ht="12.75">
      <c r="A473" s="11">
        <v>5643</v>
      </c>
      <c r="B473" s="14">
        <v>56</v>
      </c>
      <c r="C473" s="14">
        <v>43</v>
      </c>
      <c r="D473" s="80">
        <v>0.9049728745064782</v>
      </c>
      <c r="E473" s="80">
        <v>0.826438773509976</v>
      </c>
      <c r="F473" s="80">
        <v>0.9032073317293662</v>
      </c>
      <c r="G473" s="80">
        <v>0.8234986956591324</v>
      </c>
      <c r="H473" s="80">
        <v>11.41551587292796</v>
      </c>
      <c r="I473" s="80">
        <v>13.582810729810578</v>
      </c>
      <c r="J473" s="80">
        <v>13.812899683354658</v>
      </c>
      <c r="K473" s="80">
        <v>11.185426919383879</v>
      </c>
      <c r="M473" s="11">
        <v>6168</v>
      </c>
      <c r="N473" s="14">
        <v>61</v>
      </c>
      <c r="O473" s="14">
        <v>68</v>
      </c>
      <c r="P473" s="80">
        <v>0.93875</v>
      </c>
      <c r="Q473" s="80">
        <v>0.88457</v>
      </c>
      <c r="R473" s="80">
        <v>0.91768</v>
      </c>
      <c r="S473" s="80">
        <v>0.84788</v>
      </c>
      <c r="T473" s="80">
        <v>10.59586651273023</v>
      </c>
      <c r="U473" s="80">
        <v>9.088833284400538</v>
      </c>
      <c r="V473" s="80">
        <v>11.978487451917504</v>
      </c>
      <c r="W473" s="80">
        <v>7.706212345213265</v>
      </c>
      <c r="X473" s="63"/>
      <c r="Y473" s="63"/>
    </row>
    <row r="474" spans="1:25" ht="12.75">
      <c r="A474" s="11">
        <v>5644</v>
      </c>
      <c r="B474" s="14">
        <v>56</v>
      </c>
      <c r="C474" s="14">
        <v>44</v>
      </c>
      <c r="D474" s="80">
        <v>0.9068265157268813</v>
      </c>
      <c r="E474" s="80">
        <v>0.8295357770927531</v>
      </c>
      <c r="F474" s="80">
        <v>0.9049125090550467</v>
      </c>
      <c r="G474" s="80">
        <v>0.8263380931090684</v>
      </c>
      <c r="H474" s="80">
        <v>11.41551587292796</v>
      </c>
      <c r="I474" s="80">
        <v>13.507939235273321</v>
      </c>
      <c r="J474" s="80">
        <v>13.761330358692359</v>
      </c>
      <c r="K474" s="80">
        <v>11.162124749508923</v>
      </c>
      <c r="M474" s="11">
        <v>6169</v>
      </c>
      <c r="N474" s="14">
        <v>61</v>
      </c>
      <c r="O474" s="14">
        <v>69</v>
      </c>
      <c r="P474" s="80">
        <v>0.94249</v>
      </c>
      <c r="Q474" s="80">
        <v>0.89124</v>
      </c>
      <c r="R474" s="80">
        <v>0.92102</v>
      </c>
      <c r="S474" s="80">
        <v>0.8536</v>
      </c>
      <c r="T474" s="80">
        <v>10.59586651273023</v>
      </c>
      <c r="U474" s="80">
        <v>8.83251293878797</v>
      </c>
      <c r="V474" s="80">
        <v>11.88893869437646</v>
      </c>
      <c r="W474" s="80">
        <v>7.53944075714174</v>
      </c>
      <c r="X474" s="63"/>
      <c r="Y474" s="63"/>
    </row>
    <row r="475" spans="1:25" ht="12.75">
      <c r="A475" s="11">
        <v>5645</v>
      </c>
      <c r="B475" s="14">
        <v>56</v>
      </c>
      <c r="C475" s="14">
        <v>45</v>
      </c>
      <c r="D475" s="80">
        <v>0.908753643188836</v>
      </c>
      <c r="E475" s="80">
        <v>0.8327667144671963</v>
      </c>
      <c r="F475" s="80">
        <v>0.9066768658133821</v>
      </c>
      <c r="G475" s="80">
        <v>0.8292853571491545</v>
      </c>
      <c r="H475" s="80">
        <v>11.41551587292796</v>
      </c>
      <c r="I475" s="80">
        <v>13.428395766034505</v>
      </c>
      <c r="J475" s="80">
        <v>13.707939660186348</v>
      </c>
      <c r="K475" s="80">
        <v>11.13597197877612</v>
      </c>
      <c r="M475" s="11">
        <v>6170</v>
      </c>
      <c r="N475" s="14">
        <v>61</v>
      </c>
      <c r="O475" s="14">
        <v>70</v>
      </c>
      <c r="P475" s="80">
        <v>0.94612</v>
      </c>
      <c r="Q475" s="80">
        <v>0.89774</v>
      </c>
      <c r="R475" s="80">
        <v>0.92431</v>
      </c>
      <c r="S475" s="80">
        <v>0.85927</v>
      </c>
      <c r="T475" s="80">
        <v>10.59586651273023</v>
      </c>
      <c r="U475" s="80">
        <v>8.575986307576505</v>
      </c>
      <c r="V475" s="80">
        <v>11.802782984876467</v>
      </c>
      <c r="W475" s="80">
        <v>7.369069835430269</v>
      </c>
      <c r="X475" s="63"/>
      <c r="Y475" s="63"/>
    </row>
    <row r="476" spans="1:25" ht="12.75">
      <c r="A476" s="11">
        <v>5646</v>
      </c>
      <c r="B476" s="14">
        <v>56</v>
      </c>
      <c r="C476" s="14">
        <v>46</v>
      </c>
      <c r="D476" s="80">
        <v>0.9107536318260805</v>
      </c>
      <c r="E476" s="80">
        <v>0.8361318967721816</v>
      </c>
      <c r="F476" s="80">
        <v>0.9084988116463134</v>
      </c>
      <c r="G476" s="80">
        <v>0.8323388204612069</v>
      </c>
      <c r="H476" s="80">
        <v>11.41551587292796</v>
      </c>
      <c r="I476" s="80">
        <v>13.343896372494022</v>
      </c>
      <c r="J476" s="80">
        <v>13.652769278383733</v>
      </c>
      <c r="K476" s="80">
        <v>11.106642967038251</v>
      </c>
      <c r="M476" s="11">
        <v>6240</v>
      </c>
      <c r="N476" s="14">
        <v>62</v>
      </c>
      <c r="O476" s="14">
        <v>40</v>
      </c>
      <c r="P476" s="80">
        <v>0.81779</v>
      </c>
      <c r="Q476" s="80">
        <v>0.69174</v>
      </c>
      <c r="R476" s="80">
        <v>0.81315</v>
      </c>
      <c r="S476" s="80">
        <v>0.68514</v>
      </c>
      <c r="T476" s="80">
        <v>10.352217524746166</v>
      </c>
      <c r="U476" s="80">
        <v>14.651451235201971</v>
      </c>
      <c r="V476" s="80">
        <v>14.96544610817087</v>
      </c>
      <c r="W476" s="80">
        <v>10.038222651777268</v>
      </c>
      <c r="X476" s="63"/>
      <c r="Y476" s="63"/>
    </row>
    <row r="477" spans="1:25" ht="12.75">
      <c r="A477" s="11">
        <v>5647</v>
      </c>
      <c r="B477" s="14">
        <v>56</v>
      </c>
      <c r="C477" s="14">
        <v>47</v>
      </c>
      <c r="D477" s="80">
        <v>0.9128249896392456</v>
      </c>
      <c r="E477" s="80">
        <v>0.8396302168351357</v>
      </c>
      <c r="F477" s="80">
        <v>0.9103763883891602</v>
      </c>
      <c r="G477" s="80">
        <v>0.8354962013381021</v>
      </c>
      <c r="H477" s="80">
        <v>11.41551587292796</v>
      </c>
      <c r="I477" s="80">
        <v>13.254217516930261</v>
      </c>
      <c r="J477" s="80">
        <v>13.595885002754057</v>
      </c>
      <c r="K477" s="80">
        <v>11.073848387104166</v>
      </c>
      <c r="M477" s="11">
        <v>6241</v>
      </c>
      <c r="N477" s="14">
        <v>62</v>
      </c>
      <c r="O477" s="14">
        <v>41</v>
      </c>
      <c r="P477" s="80">
        <v>0.82092</v>
      </c>
      <c r="Q477" s="80">
        <v>0.69624</v>
      </c>
      <c r="R477" s="80">
        <v>0.8159</v>
      </c>
      <c r="S477" s="80">
        <v>0.68905</v>
      </c>
      <c r="T477" s="80">
        <v>10.352217524746166</v>
      </c>
      <c r="U477" s="80">
        <v>14.524888242377765</v>
      </c>
      <c r="V477" s="80">
        <v>14.868722734453371</v>
      </c>
      <c r="W477" s="80">
        <v>10.008383032670558</v>
      </c>
      <c r="X477" s="63"/>
      <c r="Y477" s="63"/>
    </row>
    <row r="478" spans="1:25" ht="12.75">
      <c r="A478" s="11">
        <v>5648</v>
      </c>
      <c r="B478" s="14">
        <v>56</v>
      </c>
      <c r="C478" s="14">
        <v>48</v>
      </c>
      <c r="D478" s="80">
        <v>0.9149651266460364</v>
      </c>
      <c r="E478" s="80">
        <v>0.8432587275889031</v>
      </c>
      <c r="F478" s="80">
        <v>0.9123072839563926</v>
      </c>
      <c r="G478" s="80">
        <v>0.838754613779924</v>
      </c>
      <c r="H478" s="80">
        <v>11.41551587292796</v>
      </c>
      <c r="I478" s="80">
        <v>13.159238816679528</v>
      </c>
      <c r="J478" s="80">
        <v>13.537382418285667</v>
      </c>
      <c r="K478" s="80">
        <v>11.037372271321821</v>
      </c>
      <c r="M478" s="11">
        <v>6242</v>
      </c>
      <c r="N478" s="14">
        <v>62</v>
      </c>
      <c r="O478" s="14">
        <v>42</v>
      </c>
      <c r="P478" s="80">
        <v>0.82417</v>
      </c>
      <c r="Q478" s="80">
        <v>0.70093</v>
      </c>
      <c r="R478" s="80">
        <v>0.81874</v>
      </c>
      <c r="S478" s="80">
        <v>0.69311</v>
      </c>
      <c r="T478" s="80">
        <v>10.352217524746166</v>
      </c>
      <c r="U478" s="80">
        <v>14.392811567186646</v>
      </c>
      <c r="V478" s="80">
        <v>14.769189858650291</v>
      </c>
      <c r="W478" s="80">
        <v>9.975839233282523</v>
      </c>
      <c r="X478" s="63"/>
      <c r="Y478" s="63"/>
    </row>
    <row r="479" spans="1:25" ht="12.75">
      <c r="A479" s="11">
        <v>5649</v>
      </c>
      <c r="B479" s="14">
        <v>56</v>
      </c>
      <c r="C479" s="14">
        <v>49</v>
      </c>
      <c r="D479" s="80">
        <v>0.9171713886822622</v>
      </c>
      <c r="E479" s="80">
        <v>0.8470143651029532</v>
      </c>
      <c r="F479" s="80">
        <v>0.9142888263435149</v>
      </c>
      <c r="G479" s="80">
        <v>0.8421105433265003</v>
      </c>
      <c r="H479" s="80">
        <v>11.41551587292796</v>
      </c>
      <c r="I479" s="80">
        <v>13.058770494396668</v>
      </c>
      <c r="J479" s="80">
        <v>13.477358051112182</v>
      </c>
      <c r="K479" s="80">
        <v>10.996928316212449</v>
      </c>
      <c r="M479" s="11">
        <v>6243</v>
      </c>
      <c r="N479" s="14">
        <v>62</v>
      </c>
      <c r="O479" s="14">
        <v>43</v>
      </c>
      <c r="P479" s="80">
        <v>0.82754</v>
      </c>
      <c r="Q479" s="80">
        <v>0.70582</v>
      </c>
      <c r="R479" s="80">
        <v>0.82167</v>
      </c>
      <c r="S479" s="80">
        <v>0.69732</v>
      </c>
      <c r="T479" s="80">
        <v>10.352217524746166</v>
      </c>
      <c r="U479" s="80">
        <v>14.255146405663213</v>
      </c>
      <c r="V479" s="80">
        <v>14.666980957196305</v>
      </c>
      <c r="W479" s="80">
        <v>9.940382973213072</v>
      </c>
      <c r="X479" s="63"/>
      <c r="Y479" s="63"/>
    </row>
    <row r="480" spans="1:25" ht="12.75">
      <c r="A480" s="11">
        <v>5650</v>
      </c>
      <c r="B480" s="14">
        <v>56</v>
      </c>
      <c r="C480" s="14">
        <v>50</v>
      </c>
      <c r="D480" s="80">
        <v>0.9194410695212563</v>
      </c>
      <c r="E480" s="80">
        <v>0.8508939620373891</v>
      </c>
      <c r="F480" s="80">
        <v>0.9163179299600878</v>
      </c>
      <c r="G480" s="80">
        <v>0.8455597405301163</v>
      </c>
      <c r="H480" s="80">
        <v>11.41551587292796</v>
      </c>
      <c r="I480" s="80">
        <v>12.952536001165964</v>
      </c>
      <c r="J480" s="80">
        <v>13.41590889374104</v>
      </c>
      <c r="K480" s="80">
        <v>10.952142980352882</v>
      </c>
      <c r="M480" s="11">
        <v>6244</v>
      </c>
      <c r="N480" s="14">
        <v>62</v>
      </c>
      <c r="O480" s="14">
        <v>44</v>
      </c>
      <c r="P480" s="80">
        <v>0.83102</v>
      </c>
      <c r="Q480" s="80">
        <v>0.71089</v>
      </c>
      <c r="R480" s="80">
        <v>0.82468</v>
      </c>
      <c r="S480" s="80">
        <v>0.70167</v>
      </c>
      <c r="T480" s="80">
        <v>10.352217524746166</v>
      </c>
      <c r="U480" s="80">
        <v>14.111860029959388</v>
      </c>
      <c r="V480" s="80">
        <v>14.56224783142401</v>
      </c>
      <c r="W480" s="80">
        <v>9.901829723281544</v>
      </c>
      <c r="X480" s="63"/>
      <c r="Y480" s="63"/>
    </row>
    <row r="481" spans="1:25" ht="12.75">
      <c r="A481" s="11">
        <v>5651</v>
      </c>
      <c r="B481" s="14">
        <v>56</v>
      </c>
      <c r="C481" s="14">
        <v>51</v>
      </c>
      <c r="D481" s="80">
        <v>0.9217706927805183</v>
      </c>
      <c r="E481" s="80">
        <v>0.8548930052797417</v>
      </c>
      <c r="F481" s="80">
        <v>0.9183910760142892</v>
      </c>
      <c r="G481" s="80">
        <v>0.8490971696406067</v>
      </c>
      <c r="H481" s="80">
        <v>11.41551587292796</v>
      </c>
      <c r="I481" s="80">
        <v>12.840287284823646</v>
      </c>
      <c r="J481" s="80">
        <v>13.35315156683558</v>
      </c>
      <c r="K481" s="80">
        <v>10.902651590916028</v>
      </c>
      <c r="M481" s="11">
        <v>6245</v>
      </c>
      <c r="N481" s="14">
        <v>62</v>
      </c>
      <c r="O481" s="14">
        <v>45</v>
      </c>
      <c r="P481" s="80">
        <v>0.83461</v>
      </c>
      <c r="Q481" s="80">
        <v>0.71616</v>
      </c>
      <c r="R481" s="80">
        <v>0.82778</v>
      </c>
      <c r="S481" s="80">
        <v>0.70616</v>
      </c>
      <c r="T481" s="80">
        <v>10.352217524746166</v>
      </c>
      <c r="U481" s="80">
        <v>13.962932386937966</v>
      </c>
      <c r="V481" s="80">
        <v>14.45515118429935</v>
      </c>
      <c r="W481" s="80">
        <v>9.859998727384781</v>
      </c>
      <c r="X481" s="63"/>
      <c r="Y481" s="63"/>
    </row>
    <row r="482" spans="1:25" ht="12.75">
      <c r="A482" s="11">
        <v>5652</v>
      </c>
      <c r="B482" s="14">
        <v>56</v>
      </c>
      <c r="C482" s="14">
        <v>52</v>
      </c>
      <c r="D482" s="80">
        <v>0.9241557585942336</v>
      </c>
      <c r="E482" s="80">
        <v>0.8590051636434608</v>
      </c>
      <c r="F482" s="80">
        <v>0.9205043513564816</v>
      </c>
      <c r="G482" s="80">
        <v>0.8527170558891799</v>
      </c>
      <c r="H482" s="80">
        <v>11.41551587292796</v>
      </c>
      <c r="I482" s="80">
        <v>12.721857266955888</v>
      </c>
      <c r="J482" s="80">
        <v>13.289228465762855</v>
      </c>
      <c r="K482" s="80">
        <v>10.848144674120993</v>
      </c>
      <c r="M482" s="11">
        <v>6246</v>
      </c>
      <c r="N482" s="14">
        <v>62</v>
      </c>
      <c r="O482" s="14">
        <v>46</v>
      </c>
      <c r="P482" s="80">
        <v>0.8383</v>
      </c>
      <c r="Q482" s="80">
        <v>0.72162</v>
      </c>
      <c r="R482" s="80">
        <v>0.83094</v>
      </c>
      <c r="S482" s="80">
        <v>0.71078</v>
      </c>
      <c r="T482" s="80">
        <v>10.352217524746166</v>
      </c>
      <c r="U482" s="80">
        <v>13.808412018555867</v>
      </c>
      <c r="V482" s="80">
        <v>14.34587669678121</v>
      </c>
      <c r="W482" s="80">
        <v>9.814752846520824</v>
      </c>
      <c r="X482" s="63"/>
      <c r="Y482" s="63"/>
    </row>
    <row r="483" spans="1:25" ht="12.75">
      <c r="A483" s="11">
        <v>5653</v>
      </c>
      <c r="B483" s="14">
        <v>56</v>
      </c>
      <c r="C483" s="14">
        <v>53</v>
      </c>
      <c r="D483" s="80">
        <v>0.9265910983072759</v>
      </c>
      <c r="E483" s="80">
        <v>0.86322285654223</v>
      </c>
      <c r="F483" s="80">
        <v>0.9226534989944353</v>
      </c>
      <c r="G483" s="80">
        <v>0.8564129536163684</v>
      </c>
      <c r="H483" s="80">
        <v>11.41551587292796</v>
      </c>
      <c r="I483" s="80">
        <v>12.597108745540904</v>
      </c>
      <c r="J483" s="80">
        <v>13.224297510673592</v>
      </c>
      <c r="K483" s="80">
        <v>10.78832710779527</v>
      </c>
      <c r="M483" s="11">
        <v>6247</v>
      </c>
      <c r="N483" s="14">
        <v>62</v>
      </c>
      <c r="O483" s="14">
        <v>47</v>
      </c>
      <c r="P483" s="80">
        <v>0.8421</v>
      </c>
      <c r="Q483" s="80">
        <v>0.72726</v>
      </c>
      <c r="R483" s="80">
        <v>0.83419</v>
      </c>
      <c r="S483" s="80">
        <v>0.71554</v>
      </c>
      <c r="T483" s="80">
        <v>10.352217524746166</v>
      </c>
      <c r="U483" s="80">
        <v>13.648076076793563</v>
      </c>
      <c r="V483" s="80">
        <v>14.234539515205807</v>
      </c>
      <c r="W483" s="80">
        <v>9.765754086333924</v>
      </c>
      <c r="X483" s="63"/>
      <c r="Y483" s="63"/>
    </row>
    <row r="484" spans="1:25" ht="12.75">
      <c r="A484" s="11">
        <v>5654</v>
      </c>
      <c r="B484" s="14">
        <v>56</v>
      </c>
      <c r="C484" s="14">
        <v>54</v>
      </c>
      <c r="D484" s="80">
        <v>0.9290724474847569</v>
      </c>
      <c r="E484" s="80">
        <v>0.8675399613660525</v>
      </c>
      <c r="F484" s="80">
        <v>0.9248338907649518</v>
      </c>
      <c r="G484" s="80">
        <v>0.8601776812170412</v>
      </c>
      <c r="H484" s="80">
        <v>11.41551587292796</v>
      </c>
      <c r="I484" s="80">
        <v>12.465635700008683</v>
      </c>
      <c r="J484" s="80">
        <v>13.158489961606808</v>
      </c>
      <c r="K484" s="80">
        <v>10.722661611329837</v>
      </c>
      <c r="M484" s="11">
        <v>6248</v>
      </c>
      <c r="N484" s="14">
        <v>62</v>
      </c>
      <c r="O484" s="14">
        <v>48</v>
      </c>
      <c r="P484" s="80">
        <v>0.84599</v>
      </c>
      <c r="Q484" s="80">
        <v>0.73309</v>
      </c>
      <c r="R484" s="80">
        <v>0.8375</v>
      </c>
      <c r="S484" s="80">
        <v>0.72043</v>
      </c>
      <c r="T484" s="80">
        <v>10.352217524746166</v>
      </c>
      <c r="U484" s="80">
        <v>13.481997168412134</v>
      </c>
      <c r="V484" s="80">
        <v>14.121350876286304</v>
      </c>
      <c r="W484" s="80">
        <v>9.712863816871998</v>
      </c>
      <c r="X484" s="63"/>
      <c r="Y484" s="63"/>
    </row>
    <row r="485" spans="1:25" ht="12.75">
      <c r="A485" s="11">
        <v>5655</v>
      </c>
      <c r="B485" s="14">
        <v>56</v>
      </c>
      <c r="C485" s="14">
        <v>55</v>
      </c>
      <c r="D485" s="80">
        <v>0.9315952365334571</v>
      </c>
      <c r="E485" s="80">
        <v>0.8719497220897404</v>
      </c>
      <c r="F485" s="80">
        <v>0.9270404658249799</v>
      </c>
      <c r="G485" s="80">
        <v>0.8640031951789916</v>
      </c>
      <c r="H485" s="80">
        <v>11.41551587292796</v>
      </c>
      <c r="I485" s="80">
        <v>12.326958079647275</v>
      </c>
      <c r="J485" s="80">
        <v>13.091942784922503</v>
      </c>
      <c r="K485" s="80">
        <v>10.650531167652732</v>
      </c>
      <c r="M485" s="11">
        <v>6249</v>
      </c>
      <c r="N485" s="14">
        <v>62</v>
      </c>
      <c r="O485" s="14">
        <v>49</v>
      </c>
      <c r="P485" s="80">
        <v>0.84998</v>
      </c>
      <c r="Q485" s="80">
        <v>0.7391</v>
      </c>
      <c r="R485" s="80">
        <v>0.84088</v>
      </c>
      <c r="S485" s="80">
        <v>0.72545</v>
      </c>
      <c r="T485" s="80">
        <v>10.352217524746166</v>
      </c>
      <c r="U485" s="80">
        <v>13.310311019081112</v>
      </c>
      <c r="V485" s="80">
        <v>14.006544067866956</v>
      </c>
      <c r="W485" s="80">
        <v>9.655984475960322</v>
      </c>
      <c r="X485" s="63"/>
      <c r="Y485" s="63"/>
    </row>
    <row r="486" spans="1:25" ht="12.75">
      <c r="A486" s="11">
        <v>5656</v>
      </c>
      <c r="B486" s="14">
        <v>56</v>
      </c>
      <c r="C486" s="14">
        <v>56</v>
      </c>
      <c r="D486" s="80">
        <v>0.9341526008298632</v>
      </c>
      <c r="E486" s="80">
        <v>0.8764412256465037</v>
      </c>
      <c r="F486" s="80">
        <v>0.9292678274895406</v>
      </c>
      <c r="G486" s="80">
        <v>0.8678807374497408</v>
      </c>
      <c r="H486" s="80">
        <v>11.41551587292796</v>
      </c>
      <c r="I486" s="80">
        <v>12.18092293242958</v>
      </c>
      <c r="J486" s="80">
        <v>13.024850427942097</v>
      </c>
      <c r="K486" s="80">
        <v>10.571588377415443</v>
      </c>
      <c r="M486" s="11">
        <v>6250</v>
      </c>
      <c r="N486" s="14">
        <v>62</v>
      </c>
      <c r="O486" s="14">
        <v>50</v>
      </c>
      <c r="P486" s="80">
        <v>0.85405</v>
      </c>
      <c r="Q486" s="80">
        <v>0.74528</v>
      </c>
      <c r="R486" s="80">
        <v>0.84432</v>
      </c>
      <c r="S486" s="80">
        <v>0.73059</v>
      </c>
      <c r="T486" s="80">
        <v>10.352217524746166</v>
      </c>
      <c r="U486" s="80">
        <v>13.133242467071671</v>
      </c>
      <c r="V486" s="80">
        <v>13.890378861790737</v>
      </c>
      <c r="W486" s="80">
        <v>9.5950811300271</v>
      </c>
      <c r="X486" s="63"/>
      <c r="Y486" s="63"/>
    </row>
    <row r="487" spans="1:25" ht="12.75">
      <c r="A487" s="11">
        <v>5657</v>
      </c>
      <c r="B487" s="14">
        <v>56</v>
      </c>
      <c r="C487" s="14">
        <v>57</v>
      </c>
      <c r="D487" s="80">
        <v>0.9367359127652213</v>
      </c>
      <c r="E487" s="80">
        <v>0.8810002369709845</v>
      </c>
      <c r="F487" s="80">
        <v>0.9315104517127418</v>
      </c>
      <c r="G487" s="80">
        <v>0.8718011825252876</v>
      </c>
      <c r="H487" s="80">
        <v>11.41551587292796</v>
      </c>
      <c r="I487" s="80">
        <v>12.027672503994053</v>
      </c>
      <c r="J487" s="80">
        <v>12.95744926491311</v>
      </c>
      <c r="K487" s="80">
        <v>10.485739112008902</v>
      </c>
      <c r="M487" s="11">
        <v>6251</v>
      </c>
      <c r="N487" s="14">
        <v>62</v>
      </c>
      <c r="O487" s="14">
        <v>51</v>
      </c>
      <c r="P487" s="80">
        <v>0.8582</v>
      </c>
      <c r="Q487" s="80">
        <v>0.75163</v>
      </c>
      <c r="R487" s="80">
        <v>0.84783</v>
      </c>
      <c r="S487" s="80">
        <v>0.73586</v>
      </c>
      <c r="T487" s="80">
        <v>10.352217524746166</v>
      </c>
      <c r="U487" s="80">
        <v>12.950888759496237</v>
      </c>
      <c r="V487" s="80">
        <v>13.773082266782435</v>
      </c>
      <c r="W487" s="80">
        <v>9.530024017459969</v>
      </c>
      <c r="X487" s="63"/>
      <c r="Y487" s="63"/>
    </row>
    <row r="488" spans="1:25" ht="12.75">
      <c r="A488" s="11">
        <v>5658</v>
      </c>
      <c r="B488" s="14">
        <v>56</v>
      </c>
      <c r="C488" s="14">
        <v>58</v>
      </c>
      <c r="D488" s="80">
        <v>0.9393350113680811</v>
      </c>
      <c r="E488" s="80">
        <v>0.8856095199592051</v>
      </c>
      <c r="F488" s="80">
        <v>0.9337628871859065</v>
      </c>
      <c r="G488" s="80">
        <v>0.8757553793278204</v>
      </c>
      <c r="H488" s="80">
        <v>11.41551587292796</v>
      </c>
      <c r="I488" s="80">
        <v>11.867672523703659</v>
      </c>
      <c r="J488" s="80">
        <v>12.890010343897169</v>
      </c>
      <c r="K488" s="80">
        <v>10.39317805273445</v>
      </c>
      <c r="M488" s="11">
        <v>6252</v>
      </c>
      <c r="N488" s="14">
        <v>62</v>
      </c>
      <c r="O488" s="14">
        <v>52</v>
      </c>
      <c r="P488" s="80">
        <v>0.86243</v>
      </c>
      <c r="Q488" s="80">
        <v>0.75814</v>
      </c>
      <c r="R488" s="80">
        <v>0.85139</v>
      </c>
      <c r="S488" s="80">
        <v>0.74124</v>
      </c>
      <c r="T488" s="80">
        <v>10.352217524746166</v>
      </c>
      <c r="U488" s="80">
        <v>12.76291009025659</v>
      </c>
      <c r="V488" s="80">
        <v>13.654777145700878</v>
      </c>
      <c r="W488" s="80">
        <v>9.460350469301877</v>
      </c>
      <c r="X488" s="63"/>
      <c r="Y488" s="63"/>
    </row>
    <row r="489" spans="1:25" ht="12.75">
      <c r="A489" s="11">
        <v>5659</v>
      </c>
      <c r="B489" s="14">
        <v>56</v>
      </c>
      <c r="C489" s="14">
        <v>59</v>
      </c>
      <c r="D489" s="80">
        <v>0.9419402858560942</v>
      </c>
      <c r="E489" s="80">
        <v>0.8902524813265558</v>
      </c>
      <c r="F489" s="80">
        <v>0.9360198753598292</v>
      </c>
      <c r="G489" s="80">
        <v>0.8797343612752008</v>
      </c>
      <c r="H489" s="80">
        <v>11.41551587292796</v>
      </c>
      <c r="I489" s="80">
        <v>11.701337267243586</v>
      </c>
      <c r="J489" s="80">
        <v>12.822784673307307</v>
      </c>
      <c r="K489" s="80">
        <v>10.294068466864239</v>
      </c>
      <c r="M489" s="11">
        <v>6253</v>
      </c>
      <c r="N489" s="14">
        <v>62</v>
      </c>
      <c r="O489" s="14">
        <v>53</v>
      </c>
      <c r="P489" s="80">
        <v>0.86673</v>
      </c>
      <c r="Q489" s="80">
        <v>0.76481</v>
      </c>
      <c r="R489" s="80">
        <v>0.855</v>
      </c>
      <c r="S489" s="80">
        <v>0.74673</v>
      </c>
      <c r="T489" s="80">
        <v>10.352217524746166</v>
      </c>
      <c r="U489" s="80">
        <v>12.569348154909962</v>
      </c>
      <c r="V489" s="80">
        <v>13.535702923449078</v>
      </c>
      <c r="W489" s="80">
        <v>9.385862756207048</v>
      </c>
      <c r="X489" s="63"/>
      <c r="Y489" s="63"/>
    </row>
    <row r="490" spans="1:25" ht="12.75">
      <c r="A490" s="11">
        <v>5660</v>
      </c>
      <c r="B490" s="14">
        <v>56</v>
      </c>
      <c r="C490" s="14">
        <v>60</v>
      </c>
      <c r="D490" s="80">
        <v>0.9445435973051474</v>
      </c>
      <c r="E490" s="80">
        <v>0.8949148396334382</v>
      </c>
      <c r="F490" s="80">
        <v>0.9382763139230496</v>
      </c>
      <c r="G490" s="80">
        <v>0.8837292849611027</v>
      </c>
      <c r="H490" s="80">
        <v>11.41551587292796</v>
      </c>
      <c r="I490" s="80">
        <v>11.52882058486999</v>
      </c>
      <c r="J490" s="80">
        <v>12.755980085885954</v>
      </c>
      <c r="K490" s="80">
        <v>10.188356371911999</v>
      </c>
      <c r="M490" s="11">
        <v>6254</v>
      </c>
      <c r="N490" s="14">
        <v>62</v>
      </c>
      <c r="O490" s="14">
        <v>54</v>
      </c>
      <c r="P490" s="80">
        <v>0.87109</v>
      </c>
      <c r="Q490" s="80">
        <v>0.77162</v>
      </c>
      <c r="R490" s="80">
        <v>0.85866</v>
      </c>
      <c r="S490" s="80">
        <v>0.75232</v>
      </c>
      <c r="T490" s="80">
        <v>10.352217524746166</v>
      </c>
      <c r="U490" s="80">
        <v>12.370496473688869</v>
      </c>
      <c r="V490" s="80">
        <v>13.416165991567638</v>
      </c>
      <c r="W490" s="80">
        <v>9.306548006867395</v>
      </c>
      <c r="X490" s="63"/>
      <c r="Y490" s="63"/>
    </row>
    <row r="491" spans="1:25" ht="12.75">
      <c r="A491" s="11">
        <v>5661</v>
      </c>
      <c r="B491" s="14">
        <v>56</v>
      </c>
      <c r="C491" s="14">
        <v>61</v>
      </c>
      <c r="D491" s="80">
        <v>0.9471366921804723</v>
      </c>
      <c r="E491" s="80">
        <v>0.899581821494955</v>
      </c>
      <c r="F491" s="80">
        <v>0.940527233707758</v>
      </c>
      <c r="G491" s="80">
        <v>0.8877313920953824</v>
      </c>
      <c r="H491" s="80">
        <v>11.41551587292796</v>
      </c>
      <c r="I491" s="80">
        <v>11.350340060338736</v>
      </c>
      <c r="J491" s="80">
        <v>12.689802750746203</v>
      </c>
      <c r="K491" s="80">
        <v>10.076053182520493</v>
      </c>
      <c r="M491" s="11">
        <v>6255</v>
      </c>
      <c r="N491" s="14">
        <v>62</v>
      </c>
      <c r="O491" s="14">
        <v>55</v>
      </c>
      <c r="P491" s="80">
        <v>0.8755</v>
      </c>
      <c r="Q491" s="80">
        <v>0.77857</v>
      </c>
      <c r="R491" s="80">
        <v>0.86235</v>
      </c>
      <c r="S491" s="80">
        <v>0.75801</v>
      </c>
      <c r="T491" s="80">
        <v>10.352217524746166</v>
      </c>
      <c r="U491" s="80">
        <v>12.16674593030391</v>
      </c>
      <c r="V491" s="80">
        <v>13.296490649561855</v>
      </c>
      <c r="W491" s="80">
        <v>9.222472805488222</v>
      </c>
      <c r="X491" s="63"/>
      <c r="Y491" s="63"/>
    </row>
    <row r="492" spans="1:25" ht="12.75">
      <c r="A492" s="11">
        <v>5662</v>
      </c>
      <c r="B492" s="14">
        <v>56</v>
      </c>
      <c r="C492" s="14">
        <v>62</v>
      </c>
      <c r="D492" s="80">
        <v>0.9497114365560257</v>
      </c>
      <c r="E492" s="80">
        <v>0.904238577534628</v>
      </c>
      <c r="F492" s="80">
        <v>0.9427678612256631</v>
      </c>
      <c r="G492" s="80">
        <v>0.891732124525297</v>
      </c>
      <c r="H492" s="80">
        <v>11.41551587292796</v>
      </c>
      <c r="I492" s="80">
        <v>11.166150695052348</v>
      </c>
      <c r="J492" s="80">
        <v>12.624451285911654</v>
      </c>
      <c r="K492" s="80">
        <v>9.957215282068653</v>
      </c>
      <c r="M492" s="11">
        <v>6256</v>
      </c>
      <c r="N492" s="14">
        <v>62</v>
      </c>
      <c r="O492" s="14">
        <v>56</v>
      </c>
      <c r="P492" s="80">
        <v>0.87995</v>
      </c>
      <c r="Q492" s="80">
        <v>0.78564</v>
      </c>
      <c r="R492" s="80">
        <v>0.86607</v>
      </c>
      <c r="S492" s="80">
        <v>0.76378</v>
      </c>
      <c r="T492" s="80">
        <v>10.352217524746166</v>
      </c>
      <c r="U492" s="80">
        <v>11.957906382297145</v>
      </c>
      <c r="V492" s="80">
        <v>13.17685890343051</v>
      </c>
      <c r="W492" s="80">
        <v>9.133265003612802</v>
      </c>
      <c r="X492" s="63"/>
      <c r="Y492" s="63"/>
    </row>
    <row r="493" spans="1:25" ht="12.75">
      <c r="A493" s="11">
        <v>5663</v>
      </c>
      <c r="B493" s="14">
        <v>56</v>
      </c>
      <c r="C493" s="14">
        <v>63</v>
      </c>
      <c r="D493" s="80">
        <v>0.9522598807591911</v>
      </c>
      <c r="E493" s="80">
        <v>0.9088703041199341</v>
      </c>
      <c r="F493" s="80">
        <v>0.9449936730650196</v>
      </c>
      <c r="G493" s="80">
        <v>0.8957232283245438</v>
      </c>
      <c r="H493" s="80">
        <v>11.41551587292796</v>
      </c>
      <c r="I493" s="80">
        <v>10.976552833162348</v>
      </c>
      <c r="J493" s="80">
        <v>12.56011536649521</v>
      </c>
      <c r="K493" s="80">
        <v>9.831953339595096</v>
      </c>
      <c r="M493" s="11">
        <v>6257</v>
      </c>
      <c r="N493" s="14">
        <v>62</v>
      </c>
      <c r="O493" s="14">
        <v>57</v>
      </c>
      <c r="P493" s="80">
        <v>0.88444</v>
      </c>
      <c r="Q493" s="80">
        <v>0.79282</v>
      </c>
      <c r="R493" s="80">
        <v>0.86983</v>
      </c>
      <c r="S493" s="80">
        <v>0.76964</v>
      </c>
      <c r="T493" s="80">
        <v>10.352217524746166</v>
      </c>
      <c r="U493" s="80">
        <v>11.743890776415473</v>
      </c>
      <c r="V493" s="80">
        <v>13.057489554393188</v>
      </c>
      <c r="W493" s="80">
        <v>9.038618746768451</v>
      </c>
      <c r="X493" s="63"/>
      <c r="Y493" s="63"/>
    </row>
    <row r="494" spans="1:25" ht="12.75">
      <c r="A494" s="11">
        <v>5664</v>
      </c>
      <c r="B494" s="14">
        <v>56</v>
      </c>
      <c r="C494" s="14">
        <v>64</v>
      </c>
      <c r="D494" s="80">
        <v>0.9547737654798217</v>
      </c>
      <c r="E494" s="80">
        <v>0.9134613483677001</v>
      </c>
      <c r="F494" s="80">
        <v>0.947200482169479</v>
      </c>
      <c r="G494" s="80">
        <v>0.8996969186700927</v>
      </c>
      <c r="H494" s="80">
        <v>11.41551587292796</v>
      </c>
      <c r="I494" s="80">
        <v>10.78204688352501</v>
      </c>
      <c r="J494" s="80">
        <v>12.496988398389043</v>
      </c>
      <c r="K494" s="80">
        <v>9.700574358063928</v>
      </c>
      <c r="M494" s="11">
        <v>6258</v>
      </c>
      <c r="N494" s="14">
        <v>62</v>
      </c>
      <c r="O494" s="14">
        <v>58</v>
      </c>
      <c r="P494" s="80">
        <v>0.88896</v>
      </c>
      <c r="Q494" s="80">
        <v>0.80011</v>
      </c>
      <c r="R494" s="80">
        <v>0.87361</v>
      </c>
      <c r="S494" s="80">
        <v>0.77558</v>
      </c>
      <c r="T494" s="80">
        <v>10.352217524746166</v>
      </c>
      <c r="U494" s="80">
        <v>11.524263015822326</v>
      </c>
      <c r="V494" s="80">
        <v>12.93853456082915</v>
      </c>
      <c r="W494" s="80">
        <v>8.937945979739343</v>
      </c>
      <c r="X494" s="63"/>
      <c r="Y494" s="63"/>
    </row>
    <row r="495" spans="1:25" ht="12.75">
      <c r="A495" s="11">
        <v>5665</v>
      </c>
      <c r="B495" s="14">
        <v>56</v>
      </c>
      <c r="C495" s="14">
        <v>65</v>
      </c>
      <c r="D495" s="80">
        <v>0.9572459414367632</v>
      </c>
      <c r="E495" s="80">
        <v>0.9179978093879523</v>
      </c>
      <c r="F495" s="80">
        <v>0.9493844968171224</v>
      </c>
      <c r="G495" s="80">
        <v>0.903645999836218</v>
      </c>
      <c r="H495" s="80">
        <v>11.41551587292796</v>
      </c>
      <c r="I495" s="80">
        <v>10.583019649789476</v>
      </c>
      <c r="J495" s="80">
        <v>12.435232149997084</v>
      </c>
      <c r="K495" s="80">
        <v>9.563303372720352</v>
      </c>
      <c r="M495" s="11">
        <v>6259</v>
      </c>
      <c r="N495" s="14">
        <v>62</v>
      </c>
      <c r="O495" s="14">
        <v>59</v>
      </c>
      <c r="P495" s="80">
        <v>0.89349</v>
      </c>
      <c r="Q495" s="80">
        <v>0.80748</v>
      </c>
      <c r="R495" s="80">
        <v>0.87739</v>
      </c>
      <c r="S495" s="80">
        <v>0.78157</v>
      </c>
      <c r="T495" s="80">
        <v>10.352217524746166</v>
      </c>
      <c r="U495" s="80">
        <v>11.299325679523628</v>
      </c>
      <c r="V495" s="80">
        <v>12.820323550405464</v>
      </c>
      <c r="W495" s="80">
        <v>8.831219653864329</v>
      </c>
      <c r="X495" s="63"/>
      <c r="Y495" s="63"/>
    </row>
    <row r="496" spans="1:25" ht="12.75">
      <c r="A496" s="11">
        <v>5666</v>
      </c>
      <c r="B496" s="14">
        <v>56</v>
      </c>
      <c r="C496" s="14">
        <v>66</v>
      </c>
      <c r="D496" s="80">
        <v>0.9596711249607787</v>
      </c>
      <c r="E496" s="80">
        <v>0.9224689884529914</v>
      </c>
      <c r="F496" s="80">
        <v>0.9515422429138352</v>
      </c>
      <c r="G496" s="80">
        <v>0.9075637396763855</v>
      </c>
      <c r="H496" s="80">
        <v>11.41551587292796</v>
      </c>
      <c r="I496" s="80">
        <v>10.379509973405066</v>
      </c>
      <c r="J496" s="80">
        <v>12.374958958861184</v>
      </c>
      <c r="K496" s="80">
        <v>9.420066887471842</v>
      </c>
      <c r="M496" s="11">
        <v>6260</v>
      </c>
      <c r="N496" s="14">
        <v>62</v>
      </c>
      <c r="O496" s="14">
        <v>60</v>
      </c>
      <c r="P496" s="80">
        <v>0.89803</v>
      </c>
      <c r="Q496" s="80">
        <v>0.81493</v>
      </c>
      <c r="R496" s="80">
        <v>0.88119</v>
      </c>
      <c r="S496" s="80">
        <v>0.78762</v>
      </c>
      <c r="T496" s="80">
        <v>10.352217524746166</v>
      </c>
      <c r="U496" s="80">
        <v>11.069446632849349</v>
      </c>
      <c r="V496" s="80">
        <v>12.703188559693716</v>
      </c>
      <c r="W496" s="80">
        <v>8.718475597901799</v>
      </c>
      <c r="X496" s="63"/>
      <c r="Y496" s="63"/>
    </row>
    <row r="497" spans="1:25" ht="12.75">
      <c r="A497" s="11">
        <v>5667</v>
      </c>
      <c r="B497" s="14">
        <v>56</v>
      </c>
      <c r="C497" s="14">
        <v>67</v>
      </c>
      <c r="D497" s="80">
        <v>0.9620455915297385</v>
      </c>
      <c r="E497" s="80">
        <v>0.926866906421345</v>
      </c>
      <c r="F497" s="80">
        <v>0.9536704213559241</v>
      </c>
      <c r="G497" s="80">
        <v>0.9114436223735282</v>
      </c>
      <c r="H497" s="80">
        <v>11.41551587292796</v>
      </c>
      <c r="I497" s="80">
        <v>10.171201717661095</v>
      </c>
      <c r="J497" s="80">
        <v>12.316240653152173</v>
      </c>
      <c r="K497" s="80">
        <v>9.27047693743688</v>
      </c>
      <c r="M497" s="11">
        <v>6261</v>
      </c>
      <c r="N497" s="14">
        <v>62</v>
      </c>
      <c r="O497" s="14">
        <v>61</v>
      </c>
      <c r="P497" s="80">
        <v>0.90256</v>
      </c>
      <c r="Q497" s="80">
        <v>0.82242</v>
      </c>
      <c r="R497" s="80">
        <v>0.88499</v>
      </c>
      <c r="S497" s="80">
        <v>0.7937</v>
      </c>
      <c r="T497" s="80">
        <v>10.352217524746166</v>
      </c>
      <c r="U497" s="80">
        <v>10.835087279550956</v>
      </c>
      <c r="V497" s="80">
        <v>12.587464891521142</v>
      </c>
      <c r="W497" s="80">
        <v>8.599839912775979</v>
      </c>
      <c r="X497" s="63"/>
      <c r="Y497" s="63"/>
    </row>
    <row r="498" spans="1:25" ht="12.75">
      <c r="A498" s="11">
        <v>5668</v>
      </c>
      <c r="B498" s="14">
        <v>56</v>
      </c>
      <c r="C498" s="14">
        <v>68</v>
      </c>
      <c r="D498" s="80">
        <v>0.9643669712106987</v>
      </c>
      <c r="E498" s="80">
        <v>0.9311859939364502</v>
      </c>
      <c r="F498" s="80">
        <v>0.9557657537517189</v>
      </c>
      <c r="G498" s="80">
        <v>0.9152790738147006</v>
      </c>
      <c r="H498" s="80">
        <v>11.41551587292796</v>
      </c>
      <c r="I498" s="80">
        <v>9.957383952091014</v>
      </c>
      <c r="J498" s="80">
        <v>12.259114663731749</v>
      </c>
      <c r="K498" s="80">
        <v>9.113785161287227</v>
      </c>
      <c r="M498" s="11">
        <v>6262</v>
      </c>
      <c r="N498" s="14">
        <v>62</v>
      </c>
      <c r="O498" s="14">
        <v>62</v>
      </c>
      <c r="P498" s="80">
        <v>0.90707</v>
      </c>
      <c r="Q498" s="80">
        <v>0.82995</v>
      </c>
      <c r="R498" s="80">
        <v>0.88878</v>
      </c>
      <c r="S498" s="80">
        <v>0.79982</v>
      </c>
      <c r="T498" s="80">
        <v>10.352217524746166</v>
      </c>
      <c r="U498" s="80">
        <v>10.59586651273023</v>
      </c>
      <c r="V498" s="80">
        <v>12.473305394431325</v>
      </c>
      <c r="W498" s="80">
        <v>8.474778643045074</v>
      </c>
      <c r="X498" s="63"/>
      <c r="Y498" s="63"/>
    </row>
    <row r="499" spans="1:25" ht="12.75">
      <c r="A499" s="11">
        <v>5669</v>
      </c>
      <c r="B499" s="14">
        <v>56</v>
      </c>
      <c r="C499" s="14">
        <v>69</v>
      </c>
      <c r="D499" s="80">
        <v>0.966635604449522</v>
      </c>
      <c r="E499" s="80">
        <v>0.9354256917191931</v>
      </c>
      <c r="F499" s="80">
        <v>0.9578247013908218</v>
      </c>
      <c r="G499" s="80">
        <v>0.9190629471539714</v>
      </c>
      <c r="H499" s="80">
        <v>11.41551587292796</v>
      </c>
      <c r="I499" s="80">
        <v>9.736404867527444</v>
      </c>
      <c r="J499" s="80">
        <v>12.203551788221358</v>
      </c>
      <c r="K499" s="80">
        <v>8.948368952234045</v>
      </c>
      <c r="M499" s="11">
        <v>6263</v>
      </c>
      <c r="N499" s="14">
        <v>62</v>
      </c>
      <c r="O499" s="14">
        <v>63</v>
      </c>
      <c r="P499" s="80">
        <v>0.91156</v>
      </c>
      <c r="Q499" s="80">
        <v>0.83749</v>
      </c>
      <c r="R499" s="80">
        <v>0.89255</v>
      </c>
      <c r="S499" s="80">
        <v>0.80595</v>
      </c>
      <c r="T499" s="80">
        <v>10.352217524746166</v>
      </c>
      <c r="U499" s="80">
        <v>10.352217524746166</v>
      </c>
      <c r="V499" s="80">
        <v>12.361028891433278</v>
      </c>
      <c r="W499" s="80">
        <v>8.343406158059054</v>
      </c>
      <c r="X499" s="63"/>
      <c r="Y499" s="63"/>
    </row>
    <row r="500" spans="1:25" ht="12.75">
      <c r="A500" s="11">
        <v>5670</v>
      </c>
      <c r="B500" s="14">
        <v>56</v>
      </c>
      <c r="C500" s="14">
        <v>70</v>
      </c>
      <c r="D500" s="80">
        <v>0.9688505672161677</v>
      </c>
      <c r="E500" s="80">
        <v>0.939583087057688</v>
      </c>
      <c r="F500" s="80">
        <v>0.9598432347739225</v>
      </c>
      <c r="G500" s="80">
        <v>0.9227870902375965</v>
      </c>
      <c r="H500" s="80">
        <v>11.41551587292796</v>
      </c>
      <c r="I500" s="80">
        <v>9.506681920448004</v>
      </c>
      <c r="J500" s="80">
        <v>12.149554446191384</v>
      </c>
      <c r="K500" s="80">
        <v>8.77264334718458</v>
      </c>
      <c r="M500" s="11">
        <v>6264</v>
      </c>
      <c r="N500" s="14">
        <v>62</v>
      </c>
      <c r="O500" s="14">
        <v>64</v>
      </c>
      <c r="P500" s="80">
        <v>0.916</v>
      </c>
      <c r="Q500" s="80">
        <v>0.84501</v>
      </c>
      <c r="R500" s="80">
        <v>0.8963</v>
      </c>
      <c r="S500" s="80">
        <v>0.81209</v>
      </c>
      <c r="T500" s="80">
        <v>10.352217524746166</v>
      </c>
      <c r="U500" s="80">
        <v>10.104672229504997</v>
      </c>
      <c r="V500" s="80">
        <v>12.2509497459399</v>
      </c>
      <c r="W500" s="80">
        <v>8.205940008311265</v>
      </c>
      <c r="X500" s="63"/>
      <c r="Y500" s="63"/>
    </row>
    <row r="501" spans="1:25" ht="12.75">
      <c r="A501" s="11">
        <v>5671</v>
      </c>
      <c r="B501" s="14">
        <v>56</v>
      </c>
      <c r="C501" s="14">
        <v>71</v>
      </c>
      <c r="D501" s="80">
        <v>0.9710067159241161</v>
      </c>
      <c r="E501" s="80">
        <v>0.9436472822591613</v>
      </c>
      <c r="F501" s="80">
        <v>0.9618170708452446</v>
      </c>
      <c r="G501" s="80">
        <v>0.9264427721117658</v>
      </c>
      <c r="H501" s="80">
        <v>11.41551587292796</v>
      </c>
      <c r="I501" s="80">
        <v>9.267772420208832</v>
      </c>
      <c r="J501" s="80">
        <v>12.097227520857551</v>
      </c>
      <c r="K501" s="80">
        <v>8.58606077227924</v>
      </c>
      <c r="M501" s="11">
        <v>6265</v>
      </c>
      <c r="N501" s="14">
        <v>62</v>
      </c>
      <c r="O501" s="14">
        <v>65</v>
      </c>
      <c r="P501" s="80">
        <v>0.92038</v>
      </c>
      <c r="Q501" s="80">
        <v>0.8525</v>
      </c>
      <c r="R501" s="80">
        <v>0.90003</v>
      </c>
      <c r="S501" s="80">
        <v>0.81823</v>
      </c>
      <c r="T501" s="80">
        <v>10.352217524746166</v>
      </c>
      <c r="U501" s="80">
        <v>9.853863023301658</v>
      </c>
      <c r="V501" s="80">
        <v>12.143372115586946</v>
      </c>
      <c r="W501" s="80">
        <v>8.062708432460877</v>
      </c>
      <c r="X501" s="63"/>
      <c r="Y501" s="63"/>
    </row>
    <row r="502" spans="1:25" ht="12.75">
      <c r="A502" s="11">
        <v>5672</v>
      </c>
      <c r="B502" s="14">
        <v>56</v>
      </c>
      <c r="C502" s="14">
        <v>72</v>
      </c>
      <c r="D502" s="80">
        <v>0.9730960012435941</v>
      </c>
      <c r="E502" s="80">
        <v>0.9476017256524552</v>
      </c>
      <c r="F502" s="80">
        <v>0.9637421639648039</v>
      </c>
      <c r="G502" s="80">
        <v>0.9300215935178421</v>
      </c>
      <c r="H502" s="80">
        <v>11.41551587292796</v>
      </c>
      <c r="I502" s="80">
        <v>9.0203343406864</v>
      </c>
      <c r="J502" s="80">
        <v>12.046744496025479</v>
      </c>
      <c r="K502" s="80">
        <v>8.38910571758888</v>
      </c>
      <c r="M502" s="11">
        <v>6266</v>
      </c>
      <c r="N502" s="14">
        <v>62</v>
      </c>
      <c r="O502" s="14">
        <v>66</v>
      </c>
      <c r="P502" s="80">
        <v>0.92468</v>
      </c>
      <c r="Q502" s="80">
        <v>0.85992</v>
      </c>
      <c r="R502" s="80">
        <v>0.90372</v>
      </c>
      <c r="S502" s="80">
        <v>0.82435</v>
      </c>
      <c r="T502" s="80">
        <v>10.352217524746166</v>
      </c>
      <c r="U502" s="80">
        <v>9.600544945336708</v>
      </c>
      <c r="V502" s="80">
        <v>12.03858785595797</v>
      </c>
      <c r="W502" s="80">
        <v>7.914174614124903</v>
      </c>
      <c r="X502" s="63"/>
      <c r="Y502" s="63"/>
    </row>
    <row r="503" spans="1:25" ht="12.75">
      <c r="A503" s="11">
        <v>5673</v>
      </c>
      <c r="B503" s="14">
        <v>56</v>
      </c>
      <c r="C503" s="14">
        <v>73</v>
      </c>
      <c r="D503" s="80">
        <v>0.9751086396674317</v>
      </c>
      <c r="E503" s="80">
        <v>0.951426343772428</v>
      </c>
      <c r="F503" s="80">
        <v>0.9656151674505932</v>
      </c>
      <c r="G503" s="80">
        <v>0.9335163636058738</v>
      </c>
      <c r="H503" s="80">
        <v>11.41551587292796</v>
      </c>
      <c r="I503" s="80">
        <v>8.766099567326068</v>
      </c>
      <c r="J503" s="80">
        <v>11.998318049156774</v>
      </c>
      <c r="K503" s="80">
        <v>8.183297391097254</v>
      </c>
      <c r="M503" s="11">
        <v>6267</v>
      </c>
      <c r="N503" s="14">
        <v>62</v>
      </c>
      <c r="O503" s="14">
        <v>67</v>
      </c>
      <c r="P503" s="80">
        <v>0.92891</v>
      </c>
      <c r="Q503" s="80">
        <v>0.86725</v>
      </c>
      <c r="R503" s="80">
        <v>0.90737</v>
      </c>
      <c r="S503" s="80">
        <v>0.83044</v>
      </c>
      <c r="T503" s="80">
        <v>10.352217524746166</v>
      </c>
      <c r="U503" s="80">
        <v>9.34521708601059</v>
      </c>
      <c r="V503" s="80">
        <v>11.936808765035838</v>
      </c>
      <c r="W503" s="80">
        <v>7.76062584572092</v>
      </c>
      <c r="X503" s="63"/>
      <c r="Y503" s="63"/>
    </row>
    <row r="504" spans="1:25" ht="12.75">
      <c r="A504" s="11">
        <v>5674</v>
      </c>
      <c r="B504" s="14">
        <v>56</v>
      </c>
      <c r="C504" s="14">
        <v>74</v>
      </c>
      <c r="D504" s="80">
        <v>0.9770381615011083</v>
      </c>
      <c r="E504" s="80">
        <v>0.9551071455342844</v>
      </c>
      <c r="F504" s="80">
        <v>0.967433565579993</v>
      </c>
      <c r="G504" s="80">
        <v>0.9369213769992443</v>
      </c>
      <c r="H504" s="80">
        <v>11.41551587292796</v>
      </c>
      <c r="I504" s="80">
        <v>8.506256302654792</v>
      </c>
      <c r="J504" s="80">
        <v>11.952078807390924</v>
      </c>
      <c r="K504" s="80">
        <v>7.9696933681918285</v>
      </c>
      <c r="M504" s="11">
        <v>6268</v>
      </c>
      <c r="N504" s="14">
        <v>62</v>
      </c>
      <c r="O504" s="14">
        <v>68</v>
      </c>
      <c r="P504" s="80">
        <v>0.93303</v>
      </c>
      <c r="Q504" s="80">
        <v>0.87447</v>
      </c>
      <c r="R504" s="80">
        <v>0.91097</v>
      </c>
      <c r="S504" s="80">
        <v>0.83649</v>
      </c>
      <c r="T504" s="80">
        <v>10.352217524746166</v>
      </c>
      <c r="U504" s="80">
        <v>9.088833284400538</v>
      </c>
      <c r="V504" s="80">
        <v>11.838289431310612</v>
      </c>
      <c r="W504" s="80">
        <v>7.6027613778360905</v>
      </c>
      <c r="X504" s="63"/>
      <c r="Y504" s="63"/>
    </row>
    <row r="505" spans="1:25" ht="12.75">
      <c r="A505" s="11">
        <v>5675</v>
      </c>
      <c r="B505" s="14">
        <v>56</v>
      </c>
      <c r="C505" s="14">
        <v>75</v>
      </c>
      <c r="D505" s="80">
        <v>0.9788816799533069</v>
      </c>
      <c r="E505" s="80">
        <v>0.9586368795801661</v>
      </c>
      <c r="F505" s="80">
        <v>0.9691953023828755</v>
      </c>
      <c r="G505" s="80">
        <v>0.9402317477048087</v>
      </c>
      <c r="H505" s="80">
        <v>11.41551587292796</v>
      </c>
      <c r="I505" s="80">
        <v>8.241080326984909</v>
      </c>
      <c r="J505" s="80">
        <v>11.908070841096132</v>
      </c>
      <c r="K505" s="80">
        <v>7.748525358816737</v>
      </c>
      <c r="M505" s="11">
        <v>6269</v>
      </c>
      <c r="N505" s="14">
        <v>62</v>
      </c>
      <c r="O505" s="14">
        <v>69</v>
      </c>
      <c r="P505" s="80">
        <v>0.93704</v>
      </c>
      <c r="Q505" s="80">
        <v>0.88155</v>
      </c>
      <c r="R505" s="80">
        <v>0.91452</v>
      </c>
      <c r="S505" s="80">
        <v>0.84251</v>
      </c>
      <c r="T505" s="80">
        <v>10.352217524746166</v>
      </c>
      <c r="U505" s="80">
        <v>8.83251293878797</v>
      </c>
      <c r="V505" s="80">
        <v>11.743261809600002</v>
      </c>
      <c r="W505" s="80">
        <v>7.441468653934136</v>
      </c>
      <c r="X505" s="63"/>
      <c r="Y505" s="63"/>
    </row>
    <row r="506" spans="1:25" ht="12.75">
      <c r="A506" s="11">
        <v>5676</v>
      </c>
      <c r="B506" s="14">
        <v>56</v>
      </c>
      <c r="C506" s="14">
        <v>76</v>
      </c>
      <c r="D506" s="80">
        <v>0.9806359546874721</v>
      </c>
      <c r="E506" s="80">
        <v>0.9620075960649803</v>
      </c>
      <c r="F506" s="80">
        <v>0.9708985721160367</v>
      </c>
      <c r="G506" s="80">
        <v>0.9434430327362354</v>
      </c>
      <c r="H506" s="80">
        <v>11.41551587292796</v>
      </c>
      <c r="I506" s="80">
        <v>7.971273340203032</v>
      </c>
      <c r="J506" s="80">
        <v>11.866346918280342</v>
      </c>
      <c r="K506" s="80">
        <v>7.52044229485065</v>
      </c>
      <c r="M506" s="11">
        <v>6270</v>
      </c>
      <c r="N506" s="14">
        <v>62</v>
      </c>
      <c r="O506" s="14">
        <v>70</v>
      </c>
      <c r="P506" s="80">
        <v>0.94094</v>
      </c>
      <c r="Q506" s="80">
        <v>0.88847</v>
      </c>
      <c r="R506" s="80">
        <v>0.91802</v>
      </c>
      <c r="S506" s="80">
        <v>0.84847</v>
      </c>
      <c r="T506" s="80">
        <v>10.352217524746166</v>
      </c>
      <c r="U506" s="80">
        <v>8.575986307576505</v>
      </c>
      <c r="V506" s="80">
        <v>11.651703956448252</v>
      </c>
      <c r="W506" s="80">
        <v>7.276499875874421</v>
      </c>
      <c r="X506" s="63"/>
      <c r="Y506" s="63"/>
    </row>
    <row r="507" spans="1:25" ht="12.75">
      <c r="A507" s="11">
        <v>5677</v>
      </c>
      <c r="B507" s="14">
        <v>56</v>
      </c>
      <c r="C507" s="14">
        <v>77</v>
      </c>
      <c r="D507" s="80">
        <v>0.982297869536893</v>
      </c>
      <c r="E507" s="80">
        <v>0.9652115684860548</v>
      </c>
      <c r="F507" s="80">
        <v>0.9725419578479413</v>
      </c>
      <c r="G507" s="80">
        <v>0.9465515066784693</v>
      </c>
      <c r="H507" s="80">
        <v>11.41551587292796</v>
      </c>
      <c r="I507" s="80">
        <v>7.697902479305659</v>
      </c>
      <c r="J507" s="80">
        <v>11.826957162182923</v>
      </c>
      <c r="K507" s="80">
        <v>7.286461190050696</v>
      </c>
      <c r="M507" s="11">
        <v>6340</v>
      </c>
      <c r="N507" s="14">
        <v>63</v>
      </c>
      <c r="O507" s="14">
        <v>40</v>
      </c>
      <c r="P507" s="80">
        <v>0.80683</v>
      </c>
      <c r="Q507" s="80">
        <v>0.67621</v>
      </c>
      <c r="R507" s="80">
        <v>0.80222</v>
      </c>
      <c r="S507" s="80">
        <v>0.66976</v>
      </c>
      <c r="T507" s="80">
        <v>10.104672229504997</v>
      </c>
      <c r="U507" s="80">
        <v>14.651451235201971</v>
      </c>
      <c r="V507" s="80">
        <v>14.94310685724768</v>
      </c>
      <c r="W507" s="80">
        <v>9.813016607459287</v>
      </c>
      <c r="X507" s="63"/>
      <c r="Y507" s="63"/>
    </row>
    <row r="508" spans="1:25" ht="12.75">
      <c r="A508" s="11">
        <v>5678</v>
      </c>
      <c r="B508" s="14">
        <v>56</v>
      </c>
      <c r="C508" s="14">
        <v>78</v>
      </c>
      <c r="D508" s="80">
        <v>0.9838647283018568</v>
      </c>
      <c r="E508" s="80">
        <v>0.968241882517202</v>
      </c>
      <c r="F508" s="80">
        <v>0.97412456376639</v>
      </c>
      <c r="G508" s="80">
        <v>0.9495544286963162</v>
      </c>
      <c r="H508" s="80">
        <v>11.41551587292796</v>
      </c>
      <c r="I508" s="80">
        <v>7.422383396961946</v>
      </c>
      <c r="J508" s="80">
        <v>11.789942243822683</v>
      </c>
      <c r="K508" s="80">
        <v>7.047957026067223</v>
      </c>
      <c r="M508" s="11">
        <v>6341</v>
      </c>
      <c r="N508" s="14">
        <v>63</v>
      </c>
      <c r="O508" s="14">
        <v>41</v>
      </c>
      <c r="P508" s="80">
        <v>0.81002</v>
      </c>
      <c r="Q508" s="80">
        <v>0.6807</v>
      </c>
      <c r="R508" s="80">
        <v>0.80502</v>
      </c>
      <c r="S508" s="80">
        <v>0.67367</v>
      </c>
      <c r="T508" s="80">
        <v>10.104672229504997</v>
      </c>
      <c r="U508" s="80">
        <v>14.524888242377765</v>
      </c>
      <c r="V508" s="80">
        <v>14.8446239466464</v>
      </c>
      <c r="W508" s="80">
        <v>9.784936525236361</v>
      </c>
      <c r="X508" s="63"/>
      <c r="Y508" s="63"/>
    </row>
    <row r="509" spans="1:25" ht="12.75">
      <c r="A509" s="11">
        <v>5679</v>
      </c>
      <c r="B509" s="14">
        <v>56</v>
      </c>
      <c r="C509" s="14">
        <v>79</v>
      </c>
      <c r="D509" s="80">
        <v>0.9853367667375671</v>
      </c>
      <c r="E509" s="80">
        <v>0.9710973399804512</v>
      </c>
      <c r="F509" s="80">
        <v>0.9756459124502312</v>
      </c>
      <c r="G509" s="80">
        <v>0.952449865050037</v>
      </c>
      <c r="H509" s="80">
        <v>11.41551587292796</v>
      </c>
      <c r="I509" s="80">
        <v>7.145273192322084</v>
      </c>
      <c r="J509" s="80">
        <v>11.755274577477229</v>
      </c>
      <c r="K509" s="80">
        <v>6.805514487772816</v>
      </c>
      <c r="M509" s="11">
        <v>6342</v>
      </c>
      <c r="N509" s="14">
        <v>63</v>
      </c>
      <c r="O509" s="14">
        <v>42</v>
      </c>
      <c r="P509" s="80">
        <v>0.81333</v>
      </c>
      <c r="Q509" s="80">
        <v>0.68538</v>
      </c>
      <c r="R509" s="80">
        <v>0.80791</v>
      </c>
      <c r="S509" s="80">
        <v>0.67772</v>
      </c>
      <c r="T509" s="80">
        <v>10.104672229504997</v>
      </c>
      <c r="U509" s="80">
        <v>14.392811567186646</v>
      </c>
      <c r="V509" s="80">
        <v>14.743131821223628</v>
      </c>
      <c r="W509" s="80">
        <v>9.754351975468015</v>
      </c>
      <c r="X509" s="63"/>
      <c r="Y509" s="63"/>
    </row>
    <row r="510" spans="1:25" ht="12.75">
      <c r="A510" s="11">
        <v>5680</v>
      </c>
      <c r="B510" s="14">
        <v>56</v>
      </c>
      <c r="C510" s="14">
        <v>80</v>
      </c>
      <c r="D510" s="80">
        <v>0.9867158316380141</v>
      </c>
      <c r="E510" s="80">
        <v>0.9737799745681145</v>
      </c>
      <c r="F510" s="80">
        <v>0.9771055523525509</v>
      </c>
      <c r="G510" s="80">
        <v>0.9552359528393105</v>
      </c>
      <c r="H510" s="80">
        <v>11.41551587292796</v>
      </c>
      <c r="I510" s="80">
        <v>6.866548106596771</v>
      </c>
      <c r="J510" s="80">
        <v>11.722890356202802</v>
      </c>
      <c r="K510" s="80">
        <v>6.55917362332193</v>
      </c>
      <c r="M510" s="11">
        <v>6343</v>
      </c>
      <c r="N510" s="14">
        <v>63</v>
      </c>
      <c r="O510" s="14">
        <v>43</v>
      </c>
      <c r="P510" s="80">
        <v>0.81676</v>
      </c>
      <c r="Q510" s="80">
        <v>0.69027</v>
      </c>
      <c r="R510" s="80">
        <v>0.81089</v>
      </c>
      <c r="S510" s="80">
        <v>0.68193</v>
      </c>
      <c r="T510" s="80">
        <v>10.104672229504997</v>
      </c>
      <c r="U510" s="80">
        <v>14.255146405663213</v>
      </c>
      <c r="V510" s="80">
        <v>14.638766115928798</v>
      </c>
      <c r="W510" s="80">
        <v>9.721052519239413</v>
      </c>
      <c r="X510" s="63"/>
      <c r="Y510" s="63"/>
    </row>
    <row r="511" spans="1:25" ht="12.75">
      <c r="A511" s="11">
        <v>5681</v>
      </c>
      <c r="B511" s="14">
        <v>56</v>
      </c>
      <c r="C511" s="14">
        <v>81</v>
      </c>
      <c r="D511" s="80">
        <v>0.9880027669646054</v>
      </c>
      <c r="E511" s="80">
        <v>0.9762899885222075</v>
      </c>
      <c r="F511" s="80">
        <v>0.9785029747224839</v>
      </c>
      <c r="G511" s="80">
        <v>0.9579107432609978</v>
      </c>
      <c r="H511" s="80">
        <v>11.41551587292796</v>
      </c>
      <c r="I511" s="80">
        <v>6.586841515746216</v>
      </c>
      <c r="J511" s="80">
        <v>11.692751136583322</v>
      </c>
      <c r="K511" s="80">
        <v>6.309606252090855</v>
      </c>
      <c r="M511" s="11">
        <v>6344</v>
      </c>
      <c r="N511" s="14">
        <v>63</v>
      </c>
      <c r="O511" s="14">
        <v>44</v>
      </c>
      <c r="P511" s="80">
        <v>0.82031</v>
      </c>
      <c r="Q511" s="80">
        <v>0.69535</v>
      </c>
      <c r="R511" s="80">
        <v>0.81396</v>
      </c>
      <c r="S511" s="80">
        <v>0.68629</v>
      </c>
      <c r="T511" s="80">
        <v>10.104672229504997</v>
      </c>
      <c r="U511" s="80">
        <v>14.111860029959388</v>
      </c>
      <c r="V511" s="80">
        <v>14.531681237615166</v>
      </c>
      <c r="W511" s="80">
        <v>9.684851021849221</v>
      </c>
      <c r="X511" s="63"/>
      <c r="Y511" s="63"/>
    </row>
    <row r="512" spans="1:25" ht="12.75">
      <c r="A512" s="11">
        <v>5682</v>
      </c>
      <c r="B512" s="14">
        <v>56</v>
      </c>
      <c r="C512" s="14">
        <v>82</v>
      </c>
      <c r="D512" s="80">
        <v>0.9891980284314407</v>
      </c>
      <c r="E512" s="80">
        <v>0.9786269282366441</v>
      </c>
      <c r="F512" s="80">
        <v>0.9798378789239727</v>
      </c>
      <c r="G512" s="80">
        <v>0.960472711818076</v>
      </c>
      <c r="H512" s="80">
        <v>11.41551587292796</v>
      </c>
      <c r="I512" s="80">
        <v>6.307369945701943</v>
      </c>
      <c r="J512" s="80">
        <v>11.664829102441729</v>
      </c>
      <c r="K512" s="80">
        <v>6.058056716188176</v>
      </c>
      <c r="M512" s="11">
        <v>6345</v>
      </c>
      <c r="N512" s="14">
        <v>63</v>
      </c>
      <c r="O512" s="14">
        <v>45</v>
      </c>
      <c r="P512" s="80">
        <v>0.82397</v>
      </c>
      <c r="Q512" s="80">
        <v>0.70064</v>
      </c>
      <c r="R512" s="80">
        <v>0.81713</v>
      </c>
      <c r="S512" s="80">
        <v>0.6908</v>
      </c>
      <c r="T512" s="80">
        <v>10.104672229504997</v>
      </c>
      <c r="U512" s="80">
        <v>13.962932386937966</v>
      </c>
      <c r="V512" s="80">
        <v>14.422040133048853</v>
      </c>
      <c r="W512" s="80">
        <v>9.64556448339411</v>
      </c>
      <c r="X512" s="63"/>
      <c r="Y512" s="63"/>
    </row>
    <row r="513" spans="1:25" ht="12.75">
      <c r="A513" s="11">
        <v>5683</v>
      </c>
      <c r="B513" s="14">
        <v>56</v>
      </c>
      <c r="C513" s="14">
        <v>83</v>
      </c>
      <c r="D513" s="80">
        <v>0.9903021428958203</v>
      </c>
      <c r="E513" s="80">
        <v>0.9807905761001182</v>
      </c>
      <c r="F513" s="80">
        <v>0.9811104454929351</v>
      </c>
      <c r="G513" s="80">
        <v>0.9629212912753757</v>
      </c>
      <c r="H513" s="80">
        <v>11.41551587292796</v>
      </c>
      <c r="I513" s="80">
        <v>6.029884548794651</v>
      </c>
      <c r="J513" s="80">
        <v>11.639096205755829</v>
      </c>
      <c r="K513" s="80">
        <v>5.806304215966781</v>
      </c>
      <c r="M513" s="11">
        <v>6346</v>
      </c>
      <c r="N513" s="14">
        <v>63</v>
      </c>
      <c r="O513" s="14">
        <v>46</v>
      </c>
      <c r="P513" s="80">
        <v>0.82775</v>
      </c>
      <c r="Q513" s="80">
        <v>0.70613</v>
      </c>
      <c r="R513" s="80">
        <v>0.82037</v>
      </c>
      <c r="S513" s="80">
        <v>0.69545</v>
      </c>
      <c r="T513" s="80">
        <v>10.104672229504997</v>
      </c>
      <c r="U513" s="80">
        <v>13.808412018555867</v>
      </c>
      <c r="V513" s="80">
        <v>14.310030974579337</v>
      </c>
      <c r="W513" s="80">
        <v>9.603053273481525</v>
      </c>
      <c r="X513" s="63"/>
      <c r="Y513" s="63"/>
    </row>
    <row r="514" spans="1:25" ht="12.75">
      <c r="A514" s="11">
        <v>5684</v>
      </c>
      <c r="B514" s="14">
        <v>56</v>
      </c>
      <c r="C514" s="14">
        <v>84</v>
      </c>
      <c r="D514" s="80">
        <v>0.9913184693177124</v>
      </c>
      <c r="E514" s="80">
        <v>0.9827863792725514</v>
      </c>
      <c r="F514" s="80">
        <v>0.9823212464214298</v>
      </c>
      <c r="G514" s="80">
        <v>0.965256710889552</v>
      </c>
      <c r="H514" s="80">
        <v>11.41551587292796</v>
      </c>
      <c r="I514" s="80">
        <v>5.754899091682715</v>
      </c>
      <c r="J514" s="80">
        <v>11.615459995871747</v>
      </c>
      <c r="K514" s="80">
        <v>5.554954968738928</v>
      </c>
      <c r="M514" s="11">
        <v>6347</v>
      </c>
      <c r="N514" s="14">
        <v>63</v>
      </c>
      <c r="O514" s="14">
        <v>47</v>
      </c>
      <c r="P514" s="80">
        <v>0.83165</v>
      </c>
      <c r="Q514" s="80">
        <v>0.71181</v>
      </c>
      <c r="R514" s="80">
        <v>0.8237</v>
      </c>
      <c r="S514" s="80">
        <v>0.70024</v>
      </c>
      <c r="T514" s="80">
        <v>10.104672229504997</v>
      </c>
      <c r="U514" s="80">
        <v>13.648076076793563</v>
      </c>
      <c r="V514" s="80">
        <v>14.19576640841139</v>
      </c>
      <c r="W514" s="80">
        <v>9.55698189788717</v>
      </c>
      <c r="X514" s="63"/>
      <c r="Y514" s="63"/>
    </row>
    <row r="515" spans="1:25" ht="12.75">
      <c r="A515" s="11">
        <v>5685</v>
      </c>
      <c r="B515" s="14">
        <v>56</v>
      </c>
      <c r="C515" s="14">
        <v>85</v>
      </c>
      <c r="D515" s="80">
        <v>0.9922516972659128</v>
      </c>
      <c r="E515" s="80">
        <v>0.984622543778707</v>
      </c>
      <c r="F515" s="80">
        <v>0.9834706405451505</v>
      </c>
      <c r="G515" s="80">
        <v>0.9674788351145824</v>
      </c>
      <c r="H515" s="80">
        <v>11.41551587292796</v>
      </c>
      <c r="I515" s="80">
        <v>5.482064905648727</v>
      </c>
      <c r="J515" s="80">
        <v>11.593799009637126</v>
      </c>
      <c r="K515" s="80">
        <v>5.303781768939563</v>
      </c>
      <c r="M515" s="11">
        <v>6348</v>
      </c>
      <c r="N515" s="14">
        <v>63</v>
      </c>
      <c r="O515" s="14">
        <v>48</v>
      </c>
      <c r="P515" s="80">
        <v>0.83564</v>
      </c>
      <c r="Q515" s="80">
        <v>0.71769</v>
      </c>
      <c r="R515" s="80">
        <v>0.8271</v>
      </c>
      <c r="S515" s="80">
        <v>0.70518</v>
      </c>
      <c r="T515" s="80">
        <v>10.104672229504997</v>
      </c>
      <c r="U515" s="80">
        <v>13.481997168412134</v>
      </c>
      <c r="V515" s="80">
        <v>14.079459104842073</v>
      </c>
      <c r="W515" s="80">
        <v>9.507210293075058</v>
      </c>
      <c r="X515" s="63"/>
      <c r="Y515" s="63"/>
    </row>
    <row r="516" spans="1:25" ht="12.75">
      <c r="A516" s="11">
        <v>5686</v>
      </c>
      <c r="B516" s="14">
        <v>56</v>
      </c>
      <c r="C516" s="14">
        <v>86</v>
      </c>
      <c r="D516" s="80">
        <v>0.9931049900859749</v>
      </c>
      <c r="E516" s="80">
        <v>0.9863044114517231</v>
      </c>
      <c r="F516" s="80">
        <v>0.9845586012121245</v>
      </c>
      <c r="G516" s="80">
        <v>0.9695868243971386</v>
      </c>
      <c r="H516" s="80">
        <v>11.41551587292796</v>
      </c>
      <c r="I516" s="80">
        <v>5.2119890821580235</v>
      </c>
      <c r="J516" s="80">
        <v>11.574029012123827</v>
      </c>
      <c r="K516" s="80">
        <v>5.053475942962155</v>
      </c>
      <c r="M516" s="11">
        <v>6349</v>
      </c>
      <c r="N516" s="14">
        <v>63</v>
      </c>
      <c r="O516" s="14">
        <v>49</v>
      </c>
      <c r="P516" s="80">
        <v>0.83975</v>
      </c>
      <c r="Q516" s="80">
        <v>0.72376</v>
      </c>
      <c r="R516" s="80">
        <v>0.83058</v>
      </c>
      <c r="S516" s="80">
        <v>0.71025</v>
      </c>
      <c r="T516" s="80">
        <v>10.104672229504997</v>
      </c>
      <c r="U516" s="80">
        <v>13.310311019081112</v>
      </c>
      <c r="V516" s="80">
        <v>13.96134402901427</v>
      </c>
      <c r="W516" s="80">
        <v>9.45363921957184</v>
      </c>
      <c r="X516" s="63"/>
      <c r="Y516" s="63"/>
    </row>
    <row r="517" spans="1:25" ht="12.75">
      <c r="A517" s="11">
        <v>5687</v>
      </c>
      <c r="B517" s="14">
        <v>56</v>
      </c>
      <c r="C517" s="14">
        <v>87</v>
      </c>
      <c r="D517" s="80">
        <v>0.9938807404958457</v>
      </c>
      <c r="E517" s="80">
        <v>0.9878359162379587</v>
      </c>
      <c r="F517" s="80">
        <v>0.9855851209249712</v>
      </c>
      <c r="G517" s="80">
        <v>0.9715799139536033</v>
      </c>
      <c r="H517" s="80">
        <v>11.41551587292796</v>
      </c>
      <c r="I517" s="80">
        <v>4.946121077754667</v>
      </c>
      <c r="J517" s="80">
        <v>11.556085059553643</v>
      </c>
      <c r="K517" s="80">
        <v>4.805551891128983</v>
      </c>
      <c r="M517" s="11">
        <v>6350</v>
      </c>
      <c r="N517" s="14">
        <v>63</v>
      </c>
      <c r="O517" s="14">
        <v>50</v>
      </c>
      <c r="P517" s="80">
        <v>0.84394</v>
      </c>
      <c r="Q517" s="80">
        <v>0.73002</v>
      </c>
      <c r="R517" s="80">
        <v>0.83413</v>
      </c>
      <c r="S517" s="80">
        <v>0.71545</v>
      </c>
      <c r="T517" s="80">
        <v>10.104672229504997</v>
      </c>
      <c r="U517" s="80">
        <v>13.133242467071671</v>
      </c>
      <c r="V517" s="80">
        <v>13.841683492663286</v>
      </c>
      <c r="W517" s="80">
        <v>9.39623120391338</v>
      </c>
      <c r="X517" s="63"/>
      <c r="Y517" s="63"/>
    </row>
    <row r="518" spans="1:25" ht="12.75">
      <c r="A518" s="11">
        <v>5688</v>
      </c>
      <c r="B518" s="14">
        <v>56</v>
      </c>
      <c r="C518" s="14">
        <v>88</v>
      </c>
      <c r="D518" s="80">
        <v>0.9945810681306654</v>
      </c>
      <c r="E518" s="80">
        <v>0.9892205494307801</v>
      </c>
      <c r="F518" s="80">
        <v>0.9865506751530795</v>
      </c>
      <c r="G518" s="80">
        <v>0.9734583180092363</v>
      </c>
      <c r="H518" s="80">
        <v>11.41551587292796</v>
      </c>
      <c r="I518" s="80">
        <v>4.686737143178807</v>
      </c>
      <c r="J518" s="80">
        <v>11.539909759756513</v>
      </c>
      <c r="K518" s="80">
        <v>4.562343256350255</v>
      </c>
      <c r="M518" s="11">
        <v>6351</v>
      </c>
      <c r="N518" s="14">
        <v>63</v>
      </c>
      <c r="O518" s="14">
        <v>51</v>
      </c>
      <c r="P518" s="80">
        <v>0.84823</v>
      </c>
      <c r="Q518" s="80">
        <v>0.73645</v>
      </c>
      <c r="R518" s="80">
        <v>0.83774</v>
      </c>
      <c r="S518" s="80">
        <v>0.72079</v>
      </c>
      <c r="T518" s="80">
        <v>10.104672229504997</v>
      </c>
      <c r="U518" s="80">
        <v>12.950888759496237</v>
      </c>
      <c r="V518" s="80">
        <v>13.720704964020708</v>
      </c>
      <c r="W518" s="80">
        <v>9.334856024980528</v>
      </c>
      <c r="X518" s="63"/>
      <c r="Y518" s="63"/>
    </row>
    <row r="519" spans="1:25" ht="12.75">
      <c r="A519" s="11">
        <v>5689</v>
      </c>
      <c r="B519" s="14">
        <v>56</v>
      </c>
      <c r="C519" s="14">
        <v>89</v>
      </c>
      <c r="D519" s="80">
        <v>0.9952090707197369</v>
      </c>
      <c r="E519" s="80">
        <v>0.9904638286234846</v>
      </c>
      <c r="F519" s="80">
        <v>0.987456619345986</v>
      </c>
      <c r="G519" s="80">
        <v>0.975224013323929</v>
      </c>
      <c r="H519" s="80">
        <v>11.41551587292796</v>
      </c>
      <c r="I519" s="80">
        <v>4.436086549987851</v>
      </c>
      <c r="J519" s="80">
        <v>11.525424294184356</v>
      </c>
      <c r="K519" s="80">
        <v>4.3261781287314545</v>
      </c>
      <c r="M519" s="11">
        <v>6352</v>
      </c>
      <c r="N519" s="14">
        <v>63</v>
      </c>
      <c r="O519" s="14">
        <v>52</v>
      </c>
      <c r="P519" s="80">
        <v>0.8526</v>
      </c>
      <c r="Q519" s="80">
        <v>0.74307</v>
      </c>
      <c r="R519" s="80">
        <v>0.84142</v>
      </c>
      <c r="S519" s="80">
        <v>0.72625</v>
      </c>
      <c r="T519" s="80">
        <v>10.104672229504997</v>
      </c>
      <c r="U519" s="80">
        <v>12.76291009025659</v>
      </c>
      <c r="V519" s="80">
        <v>13.598525750538776</v>
      </c>
      <c r="W519" s="80">
        <v>9.269056569222812</v>
      </c>
      <c r="X519" s="63"/>
      <c r="Y519" s="63"/>
    </row>
    <row r="520" spans="1:25" ht="12.75">
      <c r="A520" s="11">
        <v>5690</v>
      </c>
      <c r="B520" s="14">
        <v>56</v>
      </c>
      <c r="C520" s="14">
        <v>90</v>
      </c>
      <c r="D520" s="80">
        <v>0.9957695391787358</v>
      </c>
      <c r="E520" s="80">
        <v>0.9915747212306587</v>
      </c>
      <c r="F520" s="80">
        <v>0.988305142399863</v>
      </c>
      <c r="G520" s="80">
        <v>0.9768806621635329</v>
      </c>
      <c r="H520" s="80">
        <v>11.41551587292796</v>
      </c>
      <c r="I520" s="80">
        <v>4.195454194507296</v>
      </c>
      <c r="J520" s="80">
        <v>11.512511995828199</v>
      </c>
      <c r="K520" s="80">
        <v>4.098458071607059</v>
      </c>
      <c r="M520" s="11">
        <v>6353</v>
      </c>
      <c r="N520" s="14">
        <v>63</v>
      </c>
      <c r="O520" s="14">
        <v>53</v>
      </c>
      <c r="P520" s="80">
        <v>0.85705</v>
      </c>
      <c r="Q520" s="80">
        <v>0.74986</v>
      </c>
      <c r="R520" s="80">
        <v>0.84515</v>
      </c>
      <c r="S520" s="80">
        <v>0.73183</v>
      </c>
      <c r="T520" s="80">
        <v>10.104672229504997</v>
      </c>
      <c r="U520" s="80">
        <v>12.569348154909962</v>
      </c>
      <c r="V520" s="80">
        <v>13.475386563702484</v>
      </c>
      <c r="W520" s="80">
        <v>9.198633820712475</v>
      </c>
      <c r="X520" s="63"/>
      <c r="Y520" s="63"/>
    </row>
    <row r="521" spans="1:25" ht="12.75">
      <c r="A521" s="11">
        <v>5740</v>
      </c>
      <c r="B521" s="14">
        <v>57</v>
      </c>
      <c r="C521" s="14">
        <v>40</v>
      </c>
      <c r="D521" s="80">
        <v>0.892332620065556</v>
      </c>
      <c r="E521" s="80">
        <v>0.8055961891441155</v>
      </c>
      <c r="F521" s="80">
        <v>0.890924659873223</v>
      </c>
      <c r="G521" s="80">
        <v>0.8033040025679252</v>
      </c>
      <c r="H521" s="80">
        <v>11.234553413878201</v>
      </c>
      <c r="I521" s="80">
        <v>13.783123951665887</v>
      </c>
      <c r="J521" s="80">
        <v>13.945638727281043</v>
      </c>
      <c r="K521" s="80">
        <v>11.072038638263045</v>
      </c>
      <c r="M521" s="11">
        <v>6354</v>
      </c>
      <c r="N521" s="14">
        <v>63</v>
      </c>
      <c r="O521" s="14">
        <v>54</v>
      </c>
      <c r="P521" s="80">
        <v>0.86158</v>
      </c>
      <c r="Q521" s="80">
        <v>0.75681</v>
      </c>
      <c r="R521" s="80">
        <v>0.84894</v>
      </c>
      <c r="S521" s="80">
        <v>0.73753</v>
      </c>
      <c r="T521" s="80">
        <v>10.104672229504997</v>
      </c>
      <c r="U521" s="80">
        <v>12.370496473688869</v>
      </c>
      <c r="V521" s="80">
        <v>13.351599753627646</v>
      </c>
      <c r="W521" s="80">
        <v>9.12356894956622</v>
      </c>
      <c r="X521" s="63"/>
      <c r="Y521" s="63"/>
    </row>
    <row r="522" spans="1:25" ht="12.75">
      <c r="A522" s="11">
        <v>5741</v>
      </c>
      <c r="B522" s="14">
        <v>57</v>
      </c>
      <c r="C522" s="14">
        <v>41</v>
      </c>
      <c r="D522" s="80">
        <v>0.8940064514035233</v>
      </c>
      <c r="E522" s="80">
        <v>0.8083288122133883</v>
      </c>
      <c r="F522" s="80">
        <v>0.8924799122910181</v>
      </c>
      <c r="G522" s="80">
        <v>0.8058363204383984</v>
      </c>
      <c r="H522" s="80">
        <v>11.234553413878201</v>
      </c>
      <c r="I522" s="80">
        <v>13.720078455574168</v>
      </c>
      <c r="J522" s="80">
        <v>13.89849433068634</v>
      </c>
      <c r="K522" s="80">
        <v>11.05613753876603</v>
      </c>
      <c r="M522" s="11">
        <v>6355</v>
      </c>
      <c r="N522" s="14">
        <v>63</v>
      </c>
      <c r="O522" s="14">
        <v>55</v>
      </c>
      <c r="P522" s="80">
        <v>0.86616</v>
      </c>
      <c r="Q522" s="80">
        <v>0.76391</v>
      </c>
      <c r="R522" s="80">
        <v>0.85277</v>
      </c>
      <c r="S522" s="80">
        <v>0.74333</v>
      </c>
      <c r="T522" s="80">
        <v>10.104672229504997</v>
      </c>
      <c r="U522" s="80">
        <v>12.16674593030391</v>
      </c>
      <c r="V522" s="80">
        <v>13.227497805271915</v>
      </c>
      <c r="W522" s="80">
        <v>9.043920354536992</v>
      </c>
      <c r="X522" s="63"/>
      <c r="Y522" s="63"/>
    </row>
    <row r="523" spans="1:25" ht="12.75">
      <c r="A523" s="11">
        <v>5742</v>
      </c>
      <c r="B523" s="14">
        <v>57</v>
      </c>
      <c r="C523" s="14">
        <v>42</v>
      </c>
      <c r="D523" s="80">
        <v>0.895756358668829</v>
      </c>
      <c r="E523" s="80">
        <v>0.8111944911345815</v>
      </c>
      <c r="F523" s="80">
        <v>0.8941015077345721</v>
      </c>
      <c r="G523" s="80">
        <v>0.808484245152563</v>
      </c>
      <c r="H523" s="80">
        <v>11.234553413878201</v>
      </c>
      <c r="I523" s="80">
        <v>13.653405095911355</v>
      </c>
      <c r="J523" s="80">
        <v>13.849395597059507</v>
      </c>
      <c r="K523" s="80">
        <v>11.038562912730049</v>
      </c>
      <c r="M523" s="11">
        <v>6356</v>
      </c>
      <c r="N523" s="14">
        <v>63</v>
      </c>
      <c r="O523" s="14">
        <v>56</v>
      </c>
      <c r="P523" s="80">
        <v>0.87079</v>
      </c>
      <c r="Q523" s="80">
        <v>0.77116</v>
      </c>
      <c r="R523" s="80">
        <v>0.85665</v>
      </c>
      <c r="S523" s="80">
        <v>0.74924</v>
      </c>
      <c r="T523" s="80">
        <v>10.104672229504997</v>
      </c>
      <c r="U523" s="80">
        <v>11.957906382297145</v>
      </c>
      <c r="V523" s="80">
        <v>13.103263524417724</v>
      </c>
      <c r="W523" s="80">
        <v>8.959315087384418</v>
      </c>
      <c r="X523" s="63"/>
      <c r="Y523" s="63"/>
    </row>
    <row r="524" spans="1:25" ht="12.75">
      <c r="A524" s="11">
        <v>5743</v>
      </c>
      <c r="B524" s="14">
        <v>57</v>
      </c>
      <c r="C524" s="14">
        <v>43</v>
      </c>
      <c r="D524" s="80">
        <v>0.897583392653183</v>
      </c>
      <c r="E524" s="80">
        <v>0.8141961820251292</v>
      </c>
      <c r="F524" s="80">
        <v>0.8957889346018243</v>
      </c>
      <c r="G524" s="80">
        <v>0.8112479241265393</v>
      </c>
      <c r="H524" s="80">
        <v>11.234553413878201</v>
      </c>
      <c r="I524" s="80">
        <v>13.582810729810578</v>
      </c>
      <c r="J524" s="80">
        <v>13.79833713532626</v>
      </c>
      <c r="K524" s="80">
        <v>11.019027008362517</v>
      </c>
      <c r="M524" s="11">
        <v>6357</v>
      </c>
      <c r="N524" s="14">
        <v>63</v>
      </c>
      <c r="O524" s="14">
        <v>57</v>
      </c>
      <c r="P524" s="80">
        <v>0.87548</v>
      </c>
      <c r="Q524" s="80">
        <v>0.77853</v>
      </c>
      <c r="R524" s="80">
        <v>0.86055</v>
      </c>
      <c r="S524" s="80">
        <v>0.75524</v>
      </c>
      <c r="T524" s="80">
        <v>10.104672229504997</v>
      </c>
      <c r="U524" s="80">
        <v>11.743890776415473</v>
      </c>
      <c r="V524" s="80">
        <v>12.979119814513012</v>
      </c>
      <c r="W524" s="80">
        <v>8.869443191407456</v>
      </c>
      <c r="X524" s="63"/>
      <c r="Y524" s="63"/>
    </row>
    <row r="525" spans="1:25" ht="12.75">
      <c r="A525" s="11">
        <v>5744</v>
      </c>
      <c r="B525" s="14">
        <v>57</v>
      </c>
      <c r="C525" s="14">
        <v>44</v>
      </c>
      <c r="D525" s="80">
        <v>0.8994886847530262</v>
      </c>
      <c r="E525" s="80">
        <v>0.8173370617285791</v>
      </c>
      <c r="F525" s="80">
        <v>0.8975414419276593</v>
      </c>
      <c r="G525" s="80">
        <v>0.8141271482322374</v>
      </c>
      <c r="H525" s="80">
        <v>11.234553413878201</v>
      </c>
      <c r="I525" s="80">
        <v>13.507939235273321</v>
      </c>
      <c r="J525" s="80">
        <v>13.745312601044104</v>
      </c>
      <c r="K525" s="80">
        <v>10.997180048107419</v>
      </c>
      <c r="M525" s="11">
        <v>6358</v>
      </c>
      <c r="N525" s="14">
        <v>63</v>
      </c>
      <c r="O525" s="14">
        <v>58</v>
      </c>
      <c r="P525" s="80">
        <v>0.8802</v>
      </c>
      <c r="Q525" s="80">
        <v>0.78604</v>
      </c>
      <c r="R525" s="80">
        <v>0.86449</v>
      </c>
      <c r="S525" s="80">
        <v>0.76133</v>
      </c>
      <c r="T525" s="80">
        <v>10.104672229504997</v>
      </c>
      <c r="U525" s="80">
        <v>11.524263015822326</v>
      </c>
      <c r="V525" s="80">
        <v>12.85521977556608</v>
      </c>
      <c r="W525" s="80">
        <v>8.773715469761243</v>
      </c>
      <c r="X525" s="63"/>
      <c r="Y525" s="63"/>
    </row>
    <row r="526" spans="1:25" ht="12.75">
      <c r="A526" s="11">
        <v>5745</v>
      </c>
      <c r="B526" s="14">
        <v>57</v>
      </c>
      <c r="C526" s="14">
        <v>45</v>
      </c>
      <c r="D526" s="80">
        <v>0.9014731820694266</v>
      </c>
      <c r="E526" s="80">
        <v>0.8206200953909712</v>
      </c>
      <c r="F526" s="80">
        <v>0.8993579620340195</v>
      </c>
      <c r="G526" s="80">
        <v>0.8171212174451017</v>
      </c>
      <c r="H526" s="80">
        <v>11.234553413878201</v>
      </c>
      <c r="I526" s="80">
        <v>13.428395766034505</v>
      </c>
      <c r="J526" s="80">
        <v>13.690322083235944</v>
      </c>
      <c r="K526" s="80">
        <v>10.972627096676764</v>
      </c>
      <c r="M526" s="11">
        <v>6359</v>
      </c>
      <c r="N526" s="14">
        <v>63</v>
      </c>
      <c r="O526" s="14">
        <v>59</v>
      </c>
      <c r="P526" s="80">
        <v>0.88495</v>
      </c>
      <c r="Q526" s="80">
        <v>0.79365</v>
      </c>
      <c r="R526" s="80">
        <v>0.86845</v>
      </c>
      <c r="S526" s="80">
        <v>0.76749</v>
      </c>
      <c r="T526" s="80">
        <v>10.104672229504997</v>
      </c>
      <c r="U526" s="80">
        <v>11.299325679523628</v>
      </c>
      <c r="V526" s="80">
        <v>12.73190681386758</v>
      </c>
      <c r="W526" s="80">
        <v>8.672091095161045</v>
      </c>
      <c r="X526" s="63"/>
      <c r="Y526" s="63"/>
    </row>
    <row r="527" spans="1:25" ht="12.75">
      <c r="A527" s="11">
        <v>5746</v>
      </c>
      <c r="B527" s="14">
        <v>57</v>
      </c>
      <c r="C527" s="14">
        <v>46</v>
      </c>
      <c r="D527" s="80">
        <v>0.9035366094874482</v>
      </c>
      <c r="E527" s="80">
        <v>0.824046308664905</v>
      </c>
      <c r="F527" s="80">
        <v>0.9012370814188698</v>
      </c>
      <c r="G527" s="80">
        <v>0.8202288830266203</v>
      </c>
      <c r="H527" s="80">
        <v>11.234553413878201</v>
      </c>
      <c r="I527" s="80">
        <v>13.343896372494022</v>
      </c>
      <c r="J527" s="80">
        <v>13.633400569538482</v>
      </c>
      <c r="K527" s="80">
        <v>10.945049216833743</v>
      </c>
      <c r="M527" s="11">
        <v>6360</v>
      </c>
      <c r="N527" s="14">
        <v>63</v>
      </c>
      <c r="O527" s="14">
        <v>60</v>
      </c>
      <c r="P527" s="80">
        <v>0.88972</v>
      </c>
      <c r="Q527" s="80">
        <v>0.80135</v>
      </c>
      <c r="R527" s="80">
        <v>0.87242</v>
      </c>
      <c r="S527" s="80">
        <v>0.77371</v>
      </c>
      <c r="T527" s="80">
        <v>10.104672229504997</v>
      </c>
      <c r="U527" s="80">
        <v>11.069446632849349</v>
      </c>
      <c r="V527" s="80">
        <v>12.609528892652682</v>
      </c>
      <c r="W527" s="80">
        <v>8.564589969701666</v>
      </c>
      <c r="X527" s="63"/>
      <c r="Y527" s="63"/>
    </row>
    <row r="528" spans="1:25" ht="12.75">
      <c r="A528" s="11">
        <v>5747</v>
      </c>
      <c r="B528" s="14">
        <v>57</v>
      </c>
      <c r="C528" s="14">
        <v>47</v>
      </c>
      <c r="D528" s="80">
        <v>0.9056778216730534</v>
      </c>
      <c r="E528" s="80">
        <v>0.8276153400351114</v>
      </c>
      <c r="F528" s="80">
        <v>0.9031770433037037</v>
      </c>
      <c r="G528" s="80">
        <v>0.8234483403083878</v>
      </c>
      <c r="H528" s="80">
        <v>11.234553413878201</v>
      </c>
      <c r="I528" s="80">
        <v>13.254217516930261</v>
      </c>
      <c r="J528" s="80">
        <v>13.57460751440588</v>
      </c>
      <c r="K528" s="80">
        <v>10.914163416402584</v>
      </c>
      <c r="M528" s="11">
        <v>6361</v>
      </c>
      <c r="N528" s="14">
        <v>63</v>
      </c>
      <c r="O528" s="14">
        <v>61</v>
      </c>
      <c r="P528" s="80">
        <v>0.89449</v>
      </c>
      <c r="Q528" s="80">
        <v>0.80912</v>
      </c>
      <c r="R528" s="80">
        <v>0.8764</v>
      </c>
      <c r="S528" s="80">
        <v>0.78</v>
      </c>
      <c r="T528" s="80">
        <v>10.104672229504997</v>
      </c>
      <c r="U528" s="80">
        <v>10.835087279550956</v>
      </c>
      <c r="V528" s="80">
        <v>12.488439573109641</v>
      </c>
      <c r="W528" s="80">
        <v>8.451319935946312</v>
      </c>
      <c r="X528" s="63"/>
      <c r="Y528" s="63"/>
    </row>
    <row r="529" spans="1:25" ht="12.75">
      <c r="A529" s="11">
        <v>5748</v>
      </c>
      <c r="B529" s="14">
        <v>57</v>
      </c>
      <c r="C529" s="14">
        <v>48</v>
      </c>
      <c r="D529" s="80">
        <v>0.9078945410231313</v>
      </c>
      <c r="E529" s="80">
        <v>0.8313249728876967</v>
      </c>
      <c r="F529" s="80">
        <v>0.9051757493308318</v>
      </c>
      <c r="G529" s="80">
        <v>0.8267772190628576</v>
      </c>
      <c r="H529" s="80">
        <v>11.234553413878201</v>
      </c>
      <c r="I529" s="80">
        <v>13.159238816679528</v>
      </c>
      <c r="J529" s="80">
        <v>13.51403335671942</v>
      </c>
      <c r="K529" s="80">
        <v>10.879758873838309</v>
      </c>
      <c r="M529" s="11">
        <v>6362</v>
      </c>
      <c r="N529" s="14">
        <v>63</v>
      </c>
      <c r="O529" s="14">
        <v>62</v>
      </c>
      <c r="P529" s="80">
        <v>0.89925</v>
      </c>
      <c r="Q529" s="80">
        <v>0.81695</v>
      </c>
      <c r="R529" s="80">
        <v>0.88038</v>
      </c>
      <c r="S529" s="80">
        <v>0.78632</v>
      </c>
      <c r="T529" s="80">
        <v>10.104672229504997</v>
      </c>
      <c r="U529" s="80">
        <v>10.59586651273023</v>
      </c>
      <c r="V529" s="80">
        <v>12.368799874143946</v>
      </c>
      <c r="W529" s="80">
        <v>8.331738868091282</v>
      </c>
      <c r="X529" s="63"/>
      <c r="Y529" s="63"/>
    </row>
    <row r="530" spans="1:25" ht="12.75">
      <c r="A530" s="11">
        <v>5749</v>
      </c>
      <c r="B530" s="14">
        <v>57</v>
      </c>
      <c r="C530" s="14">
        <v>49</v>
      </c>
      <c r="D530" s="80">
        <v>0.9101844559016535</v>
      </c>
      <c r="E530" s="80">
        <v>0.8351729436070556</v>
      </c>
      <c r="F530" s="80">
        <v>0.9072307418502176</v>
      </c>
      <c r="G530" s="80">
        <v>0.8302125403731541</v>
      </c>
      <c r="H530" s="80">
        <v>11.234553413878201</v>
      </c>
      <c r="I530" s="80">
        <v>13.058770494396668</v>
      </c>
      <c r="J530" s="80">
        <v>13.451768881971825</v>
      </c>
      <c r="K530" s="80">
        <v>10.841555026303046</v>
      </c>
      <c r="M530" s="11">
        <v>6363</v>
      </c>
      <c r="N530" s="14">
        <v>63</v>
      </c>
      <c r="O530" s="14">
        <v>63</v>
      </c>
      <c r="P530" s="80">
        <v>0.90399</v>
      </c>
      <c r="Q530" s="80">
        <v>0.82481</v>
      </c>
      <c r="R530" s="80">
        <v>0.88435</v>
      </c>
      <c r="S530" s="80">
        <v>0.79267</v>
      </c>
      <c r="T530" s="80">
        <v>10.104672229504997</v>
      </c>
      <c r="U530" s="80">
        <v>10.352217524746166</v>
      </c>
      <c r="V530" s="80">
        <v>12.250949745939899</v>
      </c>
      <c r="W530" s="80">
        <v>8.205940008311266</v>
      </c>
      <c r="X530" s="63"/>
      <c r="Y530" s="63"/>
    </row>
    <row r="531" spans="1:25" ht="12.75">
      <c r="A531" s="11">
        <v>5750</v>
      </c>
      <c r="B531" s="14">
        <v>57</v>
      </c>
      <c r="C531" s="14">
        <v>50</v>
      </c>
      <c r="D531" s="80">
        <v>0.9125452251320763</v>
      </c>
      <c r="E531" s="80">
        <v>0.8391569436025306</v>
      </c>
      <c r="F531" s="80">
        <v>0.9093391336255222</v>
      </c>
      <c r="G531" s="80">
        <v>0.8337505833947296</v>
      </c>
      <c r="H531" s="80">
        <v>11.234553413878201</v>
      </c>
      <c r="I531" s="80">
        <v>12.952536001165964</v>
      </c>
      <c r="J531" s="80">
        <v>13.387904967630803</v>
      </c>
      <c r="K531" s="80">
        <v>10.79918444741336</v>
      </c>
      <c r="M531" s="11">
        <v>6364</v>
      </c>
      <c r="N531" s="14">
        <v>63</v>
      </c>
      <c r="O531" s="14">
        <v>64</v>
      </c>
      <c r="P531" s="80">
        <v>0.9087</v>
      </c>
      <c r="Q531" s="80">
        <v>0.83267</v>
      </c>
      <c r="R531" s="80">
        <v>0.8883</v>
      </c>
      <c r="S531" s="80">
        <v>0.79905</v>
      </c>
      <c r="T531" s="80">
        <v>10.104672229504997</v>
      </c>
      <c r="U531" s="80">
        <v>10.104672229504997</v>
      </c>
      <c r="V531" s="80">
        <v>12.13522666502868</v>
      </c>
      <c r="W531" s="80">
        <v>8.074117793981314</v>
      </c>
      <c r="X531" s="63"/>
      <c r="Y531" s="63"/>
    </row>
    <row r="532" spans="1:25" ht="12.75">
      <c r="A532" s="11">
        <v>5751</v>
      </c>
      <c r="B532" s="14">
        <v>57</v>
      </c>
      <c r="C532" s="14">
        <v>51</v>
      </c>
      <c r="D532" s="80">
        <v>0.914973694816711</v>
      </c>
      <c r="E532" s="80">
        <v>0.8432732833280125</v>
      </c>
      <c r="F532" s="80">
        <v>0.9114975746349796</v>
      </c>
      <c r="G532" s="80">
        <v>0.8373868109015157</v>
      </c>
      <c r="H532" s="80">
        <v>11.234553413878201</v>
      </c>
      <c r="I532" s="80">
        <v>12.840287284823646</v>
      </c>
      <c r="J532" s="80">
        <v>13.322553478204094</v>
      </c>
      <c r="K532" s="80">
        <v>10.752287220497754</v>
      </c>
      <c r="M532" s="11">
        <v>6365</v>
      </c>
      <c r="N532" s="14">
        <v>63</v>
      </c>
      <c r="O532" s="14">
        <v>65</v>
      </c>
      <c r="P532" s="80">
        <v>0.91335</v>
      </c>
      <c r="Q532" s="80">
        <v>0.84052</v>
      </c>
      <c r="R532" s="80">
        <v>0.89223</v>
      </c>
      <c r="S532" s="80">
        <v>0.80543</v>
      </c>
      <c r="T532" s="80">
        <v>10.104672229504997</v>
      </c>
      <c r="U532" s="80">
        <v>9.853863023301658</v>
      </c>
      <c r="V532" s="80">
        <v>12.021959438368325</v>
      </c>
      <c r="W532" s="80">
        <v>7.93657581443833</v>
      </c>
      <c r="X532" s="63"/>
      <c r="Y532" s="63"/>
    </row>
    <row r="533" spans="1:25" ht="12.75">
      <c r="A533" s="11">
        <v>5752</v>
      </c>
      <c r="B533" s="14">
        <v>57</v>
      </c>
      <c r="C533" s="14">
        <v>52</v>
      </c>
      <c r="D533" s="80">
        <v>0.9174656106586546</v>
      </c>
      <c r="E533" s="80">
        <v>0.8475163650641584</v>
      </c>
      <c r="F533" s="80">
        <v>0.913702282460966</v>
      </c>
      <c r="G533" s="80">
        <v>0.8411159000968201</v>
      </c>
      <c r="H533" s="80">
        <v>11.234553413878201</v>
      </c>
      <c r="I533" s="80">
        <v>12.721857266955888</v>
      </c>
      <c r="J533" s="80">
        <v>13.255854254835215</v>
      </c>
      <c r="K533" s="80">
        <v>10.700556425998874</v>
      </c>
      <c r="M533" s="11">
        <v>6366</v>
      </c>
      <c r="N533" s="14">
        <v>63</v>
      </c>
      <c r="O533" s="14">
        <v>66</v>
      </c>
      <c r="P533" s="80">
        <v>0.91793</v>
      </c>
      <c r="Q533" s="80">
        <v>0.84831</v>
      </c>
      <c r="R533" s="80">
        <v>0.89613</v>
      </c>
      <c r="S533" s="80">
        <v>0.8118</v>
      </c>
      <c r="T533" s="80">
        <v>10.104672229504997</v>
      </c>
      <c r="U533" s="80">
        <v>9.600544945336708</v>
      </c>
      <c r="V533" s="80">
        <v>11.911465787347662</v>
      </c>
      <c r="W533" s="80">
        <v>7.793751387494044</v>
      </c>
      <c r="X533" s="63"/>
      <c r="Y533" s="63"/>
    </row>
    <row r="534" spans="1:25" ht="12.75">
      <c r="A534" s="11">
        <v>5753</v>
      </c>
      <c r="B534" s="14">
        <v>57</v>
      </c>
      <c r="C534" s="14">
        <v>53</v>
      </c>
      <c r="D534" s="80">
        <v>0.9200159858978886</v>
      </c>
      <c r="E534" s="80">
        <v>0.8518792629686026</v>
      </c>
      <c r="F534" s="80">
        <v>0.9159490867018679</v>
      </c>
      <c r="G534" s="80">
        <v>0.8449317974514419</v>
      </c>
      <c r="H534" s="80">
        <v>11.234553413878201</v>
      </c>
      <c r="I534" s="80">
        <v>12.597108745540904</v>
      </c>
      <c r="J534" s="80">
        <v>13.187964424357949</v>
      </c>
      <c r="K534" s="80">
        <v>10.643697735061155</v>
      </c>
      <c r="M534" s="11">
        <v>6367</v>
      </c>
      <c r="N534" s="14">
        <v>63</v>
      </c>
      <c r="O534" s="14">
        <v>67</v>
      </c>
      <c r="P534" s="80">
        <v>0.92244</v>
      </c>
      <c r="Q534" s="80">
        <v>0.85604</v>
      </c>
      <c r="R534" s="80">
        <v>0.89999</v>
      </c>
      <c r="S534" s="80">
        <v>0.81816</v>
      </c>
      <c r="T534" s="80">
        <v>10.104672229504997</v>
      </c>
      <c r="U534" s="80">
        <v>9.34521708601059</v>
      </c>
      <c r="V534" s="80">
        <v>11.80397951665904</v>
      </c>
      <c r="W534" s="80">
        <v>7.645909798856547</v>
      </c>
      <c r="X534" s="63"/>
      <c r="Y534" s="63"/>
    </row>
    <row r="535" spans="1:25" ht="12.75">
      <c r="A535" s="11">
        <v>5754</v>
      </c>
      <c r="B535" s="14">
        <v>57</v>
      </c>
      <c r="C535" s="14">
        <v>54</v>
      </c>
      <c r="D535" s="80">
        <v>0.9226207925639712</v>
      </c>
      <c r="E535" s="80">
        <v>0.8563565977975085</v>
      </c>
      <c r="F535" s="80">
        <v>0.9182333896875595</v>
      </c>
      <c r="G535" s="80">
        <v>0.8488276315187353</v>
      </c>
      <c r="H535" s="80">
        <v>11.234553413878201</v>
      </c>
      <c r="I535" s="80">
        <v>12.465635700008683</v>
      </c>
      <c r="J535" s="80">
        <v>13.119013087273123</v>
      </c>
      <c r="K535" s="80">
        <v>10.581176026613763</v>
      </c>
      <c r="M535" s="11">
        <v>6368</v>
      </c>
      <c r="N535" s="14">
        <v>63</v>
      </c>
      <c r="O535" s="14">
        <v>68</v>
      </c>
      <c r="P535" s="80">
        <v>0.92684</v>
      </c>
      <c r="Q535" s="80">
        <v>0.86366</v>
      </c>
      <c r="R535" s="80">
        <v>0.90381</v>
      </c>
      <c r="S535" s="80">
        <v>0.8245</v>
      </c>
      <c r="T535" s="80">
        <v>10.104672229504997</v>
      </c>
      <c r="U535" s="80">
        <v>9.088833284400538</v>
      </c>
      <c r="V535" s="80">
        <v>11.699781893680509</v>
      </c>
      <c r="W535" s="80">
        <v>7.493723620225026</v>
      </c>
      <c r="X535" s="63"/>
      <c r="Y535" s="63"/>
    </row>
    <row r="536" spans="1:25" ht="12.75">
      <c r="A536" s="11">
        <v>5755</v>
      </c>
      <c r="B536" s="14">
        <v>57</v>
      </c>
      <c r="C536" s="14">
        <v>55</v>
      </c>
      <c r="D536" s="80">
        <v>0.9252756482318832</v>
      </c>
      <c r="E536" s="80">
        <v>0.8609422934948877</v>
      </c>
      <c r="F536" s="80">
        <v>0.9205500894331331</v>
      </c>
      <c r="G536" s="80">
        <v>0.8527955585727102</v>
      </c>
      <c r="H536" s="80">
        <v>11.234553413878201</v>
      </c>
      <c r="I536" s="80">
        <v>12.326958079647275</v>
      </c>
      <c r="J536" s="80">
        <v>13.049136392490295</v>
      </c>
      <c r="K536" s="80">
        <v>10.51237510103518</v>
      </c>
      <c r="M536" s="11">
        <v>6369</v>
      </c>
      <c r="N536" s="14">
        <v>63</v>
      </c>
      <c r="O536" s="14">
        <v>69</v>
      </c>
      <c r="P536" s="80">
        <v>0.93114</v>
      </c>
      <c r="Q536" s="80">
        <v>0.87116</v>
      </c>
      <c r="R536" s="80">
        <v>0.90758</v>
      </c>
      <c r="S536" s="80">
        <v>0.8308</v>
      </c>
      <c r="T536" s="80">
        <v>10.104672229504997</v>
      </c>
      <c r="U536" s="80">
        <v>8.83251293878797</v>
      </c>
      <c r="V536" s="80">
        <v>11.599131466909222</v>
      </c>
      <c r="W536" s="80">
        <v>7.338053701383744</v>
      </c>
      <c r="X536" s="63"/>
      <c r="Y536" s="63"/>
    </row>
    <row r="537" spans="1:25" ht="12.75">
      <c r="A537" s="11">
        <v>5756</v>
      </c>
      <c r="B537" s="14">
        <v>57</v>
      </c>
      <c r="C537" s="14">
        <v>56</v>
      </c>
      <c r="D537" s="80">
        <v>0.9279736432989717</v>
      </c>
      <c r="E537" s="80">
        <v>0.8656257726808748</v>
      </c>
      <c r="F537" s="80">
        <v>0.9228936758587187</v>
      </c>
      <c r="G537" s="80">
        <v>0.856826902947109</v>
      </c>
      <c r="H537" s="80">
        <v>11.234553413878201</v>
      </c>
      <c r="I537" s="80">
        <v>12.18092293242958</v>
      </c>
      <c r="J537" s="80">
        <v>12.978533875076728</v>
      </c>
      <c r="K537" s="80">
        <v>10.436942471231053</v>
      </c>
      <c r="M537" s="11">
        <v>6370</v>
      </c>
      <c r="N537" s="14">
        <v>63</v>
      </c>
      <c r="O537" s="14">
        <v>70</v>
      </c>
      <c r="P537" s="80">
        <v>0.93533</v>
      </c>
      <c r="Q537" s="80">
        <v>0.87851</v>
      </c>
      <c r="R537" s="80">
        <v>0.9113</v>
      </c>
      <c r="S537" s="80">
        <v>0.83706</v>
      </c>
      <c r="T537" s="80">
        <v>10.104672229504997</v>
      </c>
      <c r="U537" s="80">
        <v>8.575986307576505</v>
      </c>
      <c r="V537" s="80">
        <v>11.502015151003672</v>
      </c>
      <c r="W537" s="80">
        <v>7.17864338607783</v>
      </c>
      <c r="X537" s="63"/>
      <c r="Y537" s="63"/>
    </row>
    <row r="538" spans="1:25" ht="12.75">
      <c r="A538" s="11">
        <v>5757</v>
      </c>
      <c r="B538" s="14">
        <v>57</v>
      </c>
      <c r="C538" s="14">
        <v>57</v>
      </c>
      <c r="D538" s="80">
        <v>0.9307058934612896</v>
      </c>
      <c r="E538" s="80">
        <v>0.8703928019663858</v>
      </c>
      <c r="F538" s="80">
        <v>0.925258451210493</v>
      </c>
      <c r="G538" s="80">
        <v>0.8609125163650939</v>
      </c>
      <c r="H538" s="80">
        <v>11.234553413878201</v>
      </c>
      <c r="I538" s="80">
        <v>12.027672503994053</v>
      </c>
      <c r="J538" s="80">
        <v>12.907452116443483</v>
      </c>
      <c r="K538" s="80">
        <v>10.35477380142877</v>
      </c>
      <c r="M538" s="11">
        <v>6440</v>
      </c>
      <c r="N538" s="14">
        <v>64</v>
      </c>
      <c r="O538" s="14">
        <v>40</v>
      </c>
      <c r="P538" s="80">
        <v>0.79545</v>
      </c>
      <c r="Q538" s="80">
        <v>0.66038</v>
      </c>
      <c r="R538" s="80">
        <v>0.7909</v>
      </c>
      <c r="S538" s="80">
        <v>0.65412</v>
      </c>
      <c r="T538" s="80">
        <v>9.853863023301658</v>
      </c>
      <c r="U538" s="80">
        <v>14.651451235201971</v>
      </c>
      <c r="V538" s="80">
        <v>14.921565527865834</v>
      </c>
      <c r="W538" s="80">
        <v>9.583748730637797</v>
      </c>
      <c r="X538" s="63"/>
      <c r="Y538" s="63"/>
    </row>
    <row r="539" spans="1:25" ht="12.75">
      <c r="A539" s="11">
        <v>5758</v>
      </c>
      <c r="B539" s="14">
        <v>57</v>
      </c>
      <c r="C539" s="14">
        <v>58</v>
      </c>
      <c r="D539" s="80">
        <v>0.9334617693118193</v>
      </c>
      <c r="E539" s="80">
        <v>0.8752257936080337</v>
      </c>
      <c r="F539" s="80">
        <v>0.927638745754072</v>
      </c>
      <c r="G539" s="80">
        <v>0.8650431392230566</v>
      </c>
      <c r="H539" s="80">
        <v>11.234553413878201</v>
      </c>
      <c r="I539" s="80">
        <v>11.867672523703659</v>
      </c>
      <c r="J539" s="80">
        <v>12.836177242406032</v>
      </c>
      <c r="K539" s="80">
        <v>10.266048695175828</v>
      </c>
      <c r="M539" s="11">
        <v>6441</v>
      </c>
      <c r="N539" s="14">
        <v>64</v>
      </c>
      <c r="O539" s="14">
        <v>41</v>
      </c>
      <c r="P539" s="80">
        <v>0.79868</v>
      </c>
      <c r="Q539" s="80">
        <v>0.66484</v>
      </c>
      <c r="R539" s="80">
        <v>0.79372</v>
      </c>
      <c r="S539" s="80">
        <v>0.65799</v>
      </c>
      <c r="T539" s="80">
        <v>9.853863023301658</v>
      </c>
      <c r="U539" s="80">
        <v>14.524888242377765</v>
      </c>
      <c r="V539" s="80">
        <v>14.821470185682497</v>
      </c>
      <c r="W539" s="80">
        <v>9.557281079996926</v>
      </c>
      <c r="X539" s="63"/>
      <c r="Y539" s="63"/>
    </row>
    <row r="540" spans="1:25" ht="12.75">
      <c r="A540" s="11">
        <v>5759</v>
      </c>
      <c r="B540" s="14">
        <v>57</v>
      </c>
      <c r="C540" s="14">
        <v>59</v>
      </c>
      <c r="D540" s="80">
        <v>0.9362311522290943</v>
      </c>
      <c r="E540" s="80">
        <v>0.8801076984412209</v>
      </c>
      <c r="F540" s="80">
        <v>0.9300290475308497</v>
      </c>
      <c r="G540" s="80">
        <v>0.8692096223590373</v>
      </c>
      <c r="H540" s="80">
        <v>11.234553413878201</v>
      </c>
      <c r="I540" s="80">
        <v>11.701337267243586</v>
      </c>
      <c r="J540" s="80">
        <v>12.76497573396526</v>
      </c>
      <c r="K540" s="80">
        <v>10.170914947156527</v>
      </c>
      <c r="M540" s="11">
        <v>6442</v>
      </c>
      <c r="N540" s="14">
        <v>64</v>
      </c>
      <c r="O540" s="14">
        <v>42</v>
      </c>
      <c r="P540" s="80">
        <v>0.80204</v>
      </c>
      <c r="Q540" s="80">
        <v>0.6695</v>
      </c>
      <c r="R540" s="80">
        <v>0.79665</v>
      </c>
      <c r="S540" s="80">
        <v>0.66203</v>
      </c>
      <c r="T540" s="80">
        <v>9.853863023301658</v>
      </c>
      <c r="U540" s="80">
        <v>14.392811567186646</v>
      </c>
      <c r="V540" s="80">
        <v>14.718157948277584</v>
      </c>
      <c r="W540" s="80">
        <v>9.52851664221072</v>
      </c>
      <c r="X540" s="63"/>
      <c r="Y540" s="63"/>
    </row>
    <row r="541" spans="1:25" ht="12.75">
      <c r="A541" s="11">
        <v>5760</v>
      </c>
      <c r="B541" s="14">
        <v>57</v>
      </c>
      <c r="C541" s="14">
        <v>60</v>
      </c>
      <c r="D541" s="80">
        <v>0.9390054438080477</v>
      </c>
      <c r="E541" s="80">
        <v>0.8850238093914143</v>
      </c>
      <c r="F541" s="80">
        <v>0.9324239636374582</v>
      </c>
      <c r="G541" s="80">
        <v>0.8734028601975975</v>
      </c>
      <c r="H541" s="80">
        <v>11.234553413878201</v>
      </c>
      <c r="I541" s="80">
        <v>11.52882058486999</v>
      </c>
      <c r="J541" s="80">
        <v>12.694069125217805</v>
      </c>
      <c r="K541" s="80">
        <v>10.069304873530388</v>
      </c>
      <c r="M541" s="11">
        <v>6443</v>
      </c>
      <c r="N541" s="14">
        <v>64</v>
      </c>
      <c r="O541" s="14">
        <v>43</v>
      </c>
      <c r="P541" s="80">
        <v>0.80553</v>
      </c>
      <c r="Q541" s="80">
        <v>0.67438</v>
      </c>
      <c r="R541" s="80">
        <v>0.79969</v>
      </c>
      <c r="S541" s="80">
        <v>0.66623</v>
      </c>
      <c r="T541" s="80">
        <v>9.853863023301658</v>
      </c>
      <c r="U541" s="80">
        <v>14.255146405663213</v>
      </c>
      <c r="V541" s="80">
        <v>14.611765951048696</v>
      </c>
      <c r="W541" s="80">
        <v>9.497243477916175</v>
      </c>
      <c r="X541" s="63"/>
      <c r="Y541" s="63"/>
    </row>
    <row r="542" spans="1:25" ht="12.75">
      <c r="A542" s="11">
        <v>5761</v>
      </c>
      <c r="B542" s="14">
        <v>57</v>
      </c>
      <c r="C542" s="14">
        <v>61</v>
      </c>
      <c r="D542" s="80">
        <v>0.9417758376528509</v>
      </c>
      <c r="E542" s="80">
        <v>0.8899587357946684</v>
      </c>
      <c r="F542" s="80">
        <v>0.9348181947125909</v>
      </c>
      <c r="G542" s="80">
        <v>0.8776137463785881</v>
      </c>
      <c r="H542" s="80">
        <v>11.234553413878201</v>
      </c>
      <c r="I542" s="80">
        <v>11.350340060338736</v>
      </c>
      <c r="J542" s="80">
        <v>12.623679011192088</v>
      </c>
      <c r="K542" s="80">
        <v>9.961214463024849</v>
      </c>
      <c r="M542" s="11">
        <v>6444</v>
      </c>
      <c r="N542" s="14">
        <v>64</v>
      </c>
      <c r="O542" s="14">
        <v>44</v>
      </c>
      <c r="P542" s="80">
        <v>0.80914</v>
      </c>
      <c r="Q542" s="80">
        <v>0.67946</v>
      </c>
      <c r="R542" s="80">
        <v>0.80282</v>
      </c>
      <c r="S542" s="80">
        <v>0.67059</v>
      </c>
      <c r="T542" s="80">
        <v>9.853863023301658</v>
      </c>
      <c r="U542" s="80">
        <v>14.111860029959388</v>
      </c>
      <c r="V542" s="80">
        <v>14.50245171850942</v>
      </c>
      <c r="W542" s="80">
        <v>9.463271334751624</v>
      </c>
      <c r="X542" s="63"/>
      <c r="Y542" s="63"/>
    </row>
    <row r="543" spans="1:25" ht="12.75">
      <c r="A543" s="11">
        <v>5762</v>
      </c>
      <c r="B543" s="14">
        <v>57</v>
      </c>
      <c r="C543" s="14">
        <v>62</v>
      </c>
      <c r="D543" s="80">
        <v>0.9445335724471514</v>
      </c>
      <c r="E543" s="80">
        <v>0.894896841668923</v>
      </c>
      <c r="F543" s="80">
        <v>0.9372066039551059</v>
      </c>
      <c r="G543" s="80">
        <v>0.8818332965210831</v>
      </c>
      <c r="H543" s="80">
        <v>11.234553413878201</v>
      </c>
      <c r="I543" s="80">
        <v>11.166150695052348</v>
      </c>
      <c r="J543" s="80">
        <v>12.554020632061352</v>
      </c>
      <c r="K543" s="80">
        <v>9.846683476869195</v>
      </c>
      <c r="M543" s="11">
        <v>6445</v>
      </c>
      <c r="N543" s="14">
        <v>64</v>
      </c>
      <c r="O543" s="14">
        <v>45</v>
      </c>
      <c r="P543" s="80">
        <v>0.81288</v>
      </c>
      <c r="Q543" s="80">
        <v>0.68475</v>
      </c>
      <c r="R543" s="80">
        <v>0.80604</v>
      </c>
      <c r="S543" s="80">
        <v>0.6751</v>
      </c>
      <c r="T543" s="80">
        <v>9.853863023301658</v>
      </c>
      <c r="U543" s="80">
        <v>13.962932386937966</v>
      </c>
      <c r="V543" s="80">
        <v>14.390381273810506</v>
      </c>
      <c r="W543" s="80">
        <v>9.426414136429118</v>
      </c>
      <c r="X543" s="63"/>
      <c r="Y543" s="63"/>
    </row>
    <row r="544" spans="1:25" ht="12.75">
      <c r="A544" s="11">
        <v>5763</v>
      </c>
      <c r="B544" s="14">
        <v>57</v>
      </c>
      <c r="C544" s="14">
        <v>63</v>
      </c>
      <c r="D544" s="80">
        <v>0.9472700019008139</v>
      </c>
      <c r="E544" s="80">
        <v>0.8998223700941042</v>
      </c>
      <c r="F544" s="80">
        <v>0.9395842779173741</v>
      </c>
      <c r="G544" s="80">
        <v>0.8860527605834223</v>
      </c>
      <c r="H544" s="80">
        <v>11.234553413878201</v>
      </c>
      <c r="I544" s="80">
        <v>10.976552833162348</v>
      </c>
      <c r="J544" s="80">
        <v>12.485301307527264</v>
      </c>
      <c r="K544" s="80">
        <v>9.725804939513283</v>
      </c>
      <c r="M544" s="11">
        <v>6446</v>
      </c>
      <c r="N544" s="14">
        <v>64</v>
      </c>
      <c r="O544" s="14">
        <v>46</v>
      </c>
      <c r="P544" s="80">
        <v>0.81674</v>
      </c>
      <c r="Q544" s="80">
        <v>0.69025</v>
      </c>
      <c r="R544" s="80">
        <v>0.80936</v>
      </c>
      <c r="S544" s="80">
        <v>0.67977</v>
      </c>
      <c r="T544" s="80">
        <v>9.853863023301658</v>
      </c>
      <c r="U544" s="80">
        <v>13.808412018555867</v>
      </c>
      <c r="V544" s="80">
        <v>14.275746311781313</v>
      </c>
      <c r="W544" s="80">
        <v>9.386528730076213</v>
      </c>
      <c r="X544" s="63"/>
      <c r="Y544" s="63"/>
    </row>
    <row r="545" spans="1:25" ht="12.75">
      <c r="A545" s="11">
        <v>5764</v>
      </c>
      <c r="B545" s="14">
        <v>57</v>
      </c>
      <c r="C545" s="14">
        <v>64</v>
      </c>
      <c r="D545" s="80">
        <v>0.9499760517825411</v>
      </c>
      <c r="E545" s="80">
        <v>0.9047184623300051</v>
      </c>
      <c r="F545" s="80">
        <v>0.9419466235918857</v>
      </c>
      <c r="G545" s="80">
        <v>0.8902638038825715</v>
      </c>
      <c r="H545" s="80">
        <v>11.234553413878201</v>
      </c>
      <c r="I545" s="80">
        <v>10.78204688352501</v>
      </c>
      <c r="J545" s="80">
        <v>12.41773422523601</v>
      </c>
      <c r="K545" s="80">
        <v>9.598866072167201</v>
      </c>
      <c r="M545" s="11">
        <v>6447</v>
      </c>
      <c r="N545" s="14">
        <v>64</v>
      </c>
      <c r="O545" s="14">
        <v>47</v>
      </c>
      <c r="P545" s="80">
        <v>0.82073</v>
      </c>
      <c r="Q545" s="80">
        <v>0.69596</v>
      </c>
      <c r="R545" s="80">
        <v>0.81277</v>
      </c>
      <c r="S545" s="80">
        <v>0.68459</v>
      </c>
      <c r="T545" s="80">
        <v>9.853863023301658</v>
      </c>
      <c r="U545" s="80">
        <v>13.648076076793563</v>
      </c>
      <c r="V545" s="80">
        <v>14.158657983765572</v>
      </c>
      <c r="W545" s="80">
        <v>9.34328111632965</v>
      </c>
      <c r="X545" s="63"/>
      <c r="Y545" s="63"/>
    </row>
    <row r="546" spans="1:25" ht="12.75">
      <c r="A546" s="11">
        <v>5765</v>
      </c>
      <c r="B546" s="14">
        <v>57</v>
      </c>
      <c r="C546" s="14">
        <v>65</v>
      </c>
      <c r="D546" s="80">
        <v>0.9526437819381732</v>
      </c>
      <c r="E546" s="80">
        <v>0.9095699873343904</v>
      </c>
      <c r="F546" s="80">
        <v>0.9442894363519184</v>
      </c>
      <c r="G546" s="80">
        <v>0.8944586412859792</v>
      </c>
      <c r="H546" s="80">
        <v>11.234553413878201</v>
      </c>
      <c r="I546" s="80">
        <v>10.583019649789476</v>
      </c>
      <c r="J546" s="80">
        <v>12.351499687014163</v>
      </c>
      <c r="K546" s="80">
        <v>9.466073376653513</v>
      </c>
      <c r="M546" s="11">
        <v>6448</v>
      </c>
      <c r="N546" s="14">
        <v>64</v>
      </c>
      <c r="O546" s="14">
        <v>48</v>
      </c>
      <c r="P546" s="80">
        <v>0.82483</v>
      </c>
      <c r="Q546" s="80">
        <v>0.70188</v>
      </c>
      <c r="R546" s="80">
        <v>0.81625</v>
      </c>
      <c r="S546" s="80">
        <v>0.68955</v>
      </c>
      <c r="T546" s="80">
        <v>9.853863023301658</v>
      </c>
      <c r="U546" s="80">
        <v>13.481997168412134</v>
      </c>
      <c r="V546" s="80">
        <v>14.039331270767175</v>
      </c>
      <c r="W546" s="80">
        <v>9.296528920946617</v>
      </c>
      <c r="X546" s="63"/>
      <c r="Y546" s="63"/>
    </row>
    <row r="547" spans="1:25" ht="12.75">
      <c r="A547" s="11">
        <v>5766</v>
      </c>
      <c r="B547" s="14">
        <v>57</v>
      </c>
      <c r="C547" s="14">
        <v>66</v>
      </c>
      <c r="D547" s="80">
        <v>0.9552672313120872</v>
      </c>
      <c r="E547" s="80">
        <v>0.9143651467649525</v>
      </c>
      <c r="F547" s="80">
        <v>0.9466088174333144</v>
      </c>
      <c r="G547" s="80">
        <v>0.8986299041604034</v>
      </c>
      <c r="H547" s="80">
        <v>11.234553413878201</v>
      </c>
      <c r="I547" s="80">
        <v>10.379509973405066</v>
      </c>
      <c r="J547" s="80">
        <v>12.28672533465032</v>
      </c>
      <c r="K547" s="80">
        <v>9.327338052632946</v>
      </c>
      <c r="M547" s="11">
        <v>6449</v>
      </c>
      <c r="N547" s="14">
        <v>64</v>
      </c>
      <c r="O547" s="14">
        <v>49</v>
      </c>
      <c r="P547" s="80">
        <v>0.82904</v>
      </c>
      <c r="Q547" s="80">
        <v>0.70799</v>
      </c>
      <c r="R547" s="80">
        <v>0.81982</v>
      </c>
      <c r="S547" s="80">
        <v>0.69466</v>
      </c>
      <c r="T547" s="80">
        <v>9.853863023301658</v>
      </c>
      <c r="U547" s="80">
        <v>13.310311019081112</v>
      </c>
      <c r="V547" s="80">
        <v>13.918003553490415</v>
      </c>
      <c r="W547" s="80">
        <v>9.246170488892353</v>
      </c>
      <c r="X547" s="63"/>
      <c r="Y547" s="63"/>
    </row>
    <row r="548" spans="1:25" ht="12.75">
      <c r="A548" s="11">
        <v>5767</v>
      </c>
      <c r="B548" s="14">
        <v>57</v>
      </c>
      <c r="C548" s="14">
        <v>67</v>
      </c>
      <c r="D548" s="80">
        <v>0.9578420981018039</v>
      </c>
      <c r="E548" s="80">
        <v>0.9190949820723338</v>
      </c>
      <c r="F548" s="80">
        <v>0.9489010203416972</v>
      </c>
      <c r="G548" s="80">
        <v>0.9027703752982151</v>
      </c>
      <c r="H548" s="80">
        <v>11.234553413878201</v>
      </c>
      <c r="I548" s="80">
        <v>10.171201717661095</v>
      </c>
      <c r="J548" s="80">
        <v>12.223495539652538</v>
      </c>
      <c r="K548" s="80">
        <v>9.182259591886757</v>
      </c>
      <c r="M548" s="11">
        <v>6450</v>
      </c>
      <c r="N548" s="14">
        <v>64</v>
      </c>
      <c r="O548" s="14">
        <v>50</v>
      </c>
      <c r="P548" s="80">
        <v>0.83335</v>
      </c>
      <c r="Q548" s="80">
        <v>0.71431</v>
      </c>
      <c r="R548" s="80">
        <v>0.82347</v>
      </c>
      <c r="S548" s="80">
        <v>0.69992</v>
      </c>
      <c r="T548" s="80">
        <v>9.853863023301658</v>
      </c>
      <c r="U548" s="80">
        <v>13.133242467071671</v>
      </c>
      <c r="V548" s="80">
        <v>13.794940068752986</v>
      </c>
      <c r="W548" s="80">
        <v>9.192165421620345</v>
      </c>
      <c r="X548" s="63"/>
      <c r="Y548" s="63"/>
    </row>
    <row r="549" spans="1:25" ht="12.75">
      <c r="A549" s="11">
        <v>5768</v>
      </c>
      <c r="B549" s="14">
        <v>57</v>
      </c>
      <c r="C549" s="14">
        <v>68</v>
      </c>
      <c r="D549" s="80">
        <v>0.9603655314831473</v>
      </c>
      <c r="E549" s="80">
        <v>0.9237530695894786</v>
      </c>
      <c r="F549" s="80">
        <v>0.9511622857773121</v>
      </c>
      <c r="G549" s="80">
        <v>0.9068726962037543</v>
      </c>
      <c r="H549" s="80">
        <v>11.234553413878201</v>
      </c>
      <c r="I549" s="80">
        <v>9.957383952091014</v>
      </c>
      <c r="J549" s="80">
        <v>12.161857734200444</v>
      </c>
      <c r="K549" s="80">
        <v>9.030079631768773</v>
      </c>
      <c r="M549" s="11">
        <v>6451</v>
      </c>
      <c r="N549" s="14">
        <v>64</v>
      </c>
      <c r="O549" s="14">
        <v>51</v>
      </c>
      <c r="P549" s="80">
        <v>0.83776</v>
      </c>
      <c r="Q549" s="80">
        <v>0.72082</v>
      </c>
      <c r="R549" s="80">
        <v>0.82719</v>
      </c>
      <c r="S549" s="80">
        <v>0.70531</v>
      </c>
      <c r="T549" s="80">
        <v>9.853863023301658</v>
      </c>
      <c r="U549" s="80">
        <v>12.950888759496237</v>
      </c>
      <c r="V549" s="80">
        <v>13.670368678191265</v>
      </c>
      <c r="W549" s="80">
        <v>9.134383104606629</v>
      </c>
      <c r="X549" s="63"/>
      <c r="Y549" s="63"/>
    </row>
    <row r="550" spans="1:25" ht="12.75">
      <c r="A550" s="11">
        <v>5769</v>
      </c>
      <c r="B550" s="14">
        <v>57</v>
      </c>
      <c r="C550" s="14">
        <v>69</v>
      </c>
      <c r="D550" s="80">
        <v>0.9628376536224285</v>
      </c>
      <c r="E550" s="80">
        <v>0.9283384197720298</v>
      </c>
      <c r="F550" s="80">
        <v>0.9533885367849131</v>
      </c>
      <c r="G550" s="80">
        <v>0.9109288119740233</v>
      </c>
      <c r="H550" s="80">
        <v>11.234553413878201</v>
      </c>
      <c r="I550" s="80">
        <v>9.736404867527444</v>
      </c>
      <c r="J550" s="80">
        <v>12.101786562530771</v>
      </c>
      <c r="K550" s="80">
        <v>8.869171718874872</v>
      </c>
      <c r="M550" s="11">
        <v>6452</v>
      </c>
      <c r="N550" s="14">
        <v>64</v>
      </c>
      <c r="O550" s="14">
        <v>52</v>
      </c>
      <c r="P550" s="80">
        <v>0.84227</v>
      </c>
      <c r="Q550" s="80">
        <v>0.72752</v>
      </c>
      <c r="R550" s="80">
        <v>0.83098</v>
      </c>
      <c r="S550" s="80">
        <v>0.71084</v>
      </c>
      <c r="T550" s="80">
        <v>9.853863023301658</v>
      </c>
      <c r="U550" s="80">
        <v>12.76291009025659</v>
      </c>
      <c r="V550" s="80">
        <v>13.544400515591802</v>
      </c>
      <c r="W550" s="80">
        <v>9.072372597966444</v>
      </c>
      <c r="X550" s="63"/>
      <c r="Y550" s="63"/>
    </row>
    <row r="551" spans="1:25" ht="12.75">
      <c r="A551" s="11">
        <v>5770</v>
      </c>
      <c r="B551" s="14">
        <v>57</v>
      </c>
      <c r="C551" s="14">
        <v>70</v>
      </c>
      <c r="D551" s="80">
        <v>0.96525717182268</v>
      </c>
      <c r="E551" s="80">
        <v>0.9328474144480788</v>
      </c>
      <c r="F551" s="80">
        <v>0.9555751278359848</v>
      </c>
      <c r="G551" s="80">
        <v>0.914929501684562</v>
      </c>
      <c r="H551" s="80">
        <v>11.234553413878201</v>
      </c>
      <c r="I551" s="80">
        <v>9.506681920448004</v>
      </c>
      <c r="J551" s="80">
        <v>12.043291582177078</v>
      </c>
      <c r="K551" s="80">
        <v>8.697943752149127</v>
      </c>
      <c r="M551" s="11">
        <v>6453</v>
      </c>
      <c r="N551" s="14">
        <v>64</v>
      </c>
      <c r="O551" s="14">
        <v>53</v>
      </c>
      <c r="P551" s="80">
        <v>0.84687</v>
      </c>
      <c r="Q551" s="80">
        <v>0.73442</v>
      </c>
      <c r="R551" s="80">
        <v>0.83484</v>
      </c>
      <c r="S551" s="80">
        <v>0.7165</v>
      </c>
      <c r="T551" s="80">
        <v>9.853863023301658</v>
      </c>
      <c r="U551" s="80">
        <v>12.569348154909962</v>
      </c>
      <c r="V551" s="80">
        <v>13.417276798470615</v>
      </c>
      <c r="W551" s="80">
        <v>9.005934379741005</v>
      </c>
      <c r="X551" s="63"/>
      <c r="Y551" s="63"/>
    </row>
    <row r="552" spans="1:25" ht="12.75">
      <c r="A552" s="11">
        <v>5771</v>
      </c>
      <c r="B552" s="14">
        <v>57</v>
      </c>
      <c r="C552" s="14">
        <v>71</v>
      </c>
      <c r="D552" s="80">
        <v>0.967618082285913</v>
      </c>
      <c r="E552" s="80">
        <v>0.937267561301433</v>
      </c>
      <c r="F552" s="80">
        <v>0.9577171113494488</v>
      </c>
      <c r="G552" s="80">
        <v>0.9188648511628258</v>
      </c>
      <c r="H552" s="80">
        <v>11.234553413878201</v>
      </c>
      <c r="I552" s="80">
        <v>9.267772420208832</v>
      </c>
      <c r="J552" s="80">
        <v>11.986495508580902</v>
      </c>
      <c r="K552" s="80">
        <v>8.51583032550613</v>
      </c>
      <c r="M552" s="11">
        <v>6454</v>
      </c>
      <c r="N552" s="14">
        <v>64</v>
      </c>
      <c r="O552" s="14">
        <v>54</v>
      </c>
      <c r="P552" s="80">
        <v>0.85156</v>
      </c>
      <c r="Q552" s="80">
        <v>0.74149</v>
      </c>
      <c r="R552" s="80">
        <v>0.83876</v>
      </c>
      <c r="S552" s="80">
        <v>0.72229</v>
      </c>
      <c r="T552" s="80">
        <v>9.853863023301658</v>
      </c>
      <c r="U552" s="80">
        <v>12.370496473688869</v>
      </c>
      <c r="V552" s="80">
        <v>13.28931492476901</v>
      </c>
      <c r="W552" s="80">
        <v>8.935044572221516</v>
      </c>
      <c r="X552" s="63"/>
      <c r="Y552" s="63"/>
    </row>
    <row r="553" spans="1:25" ht="12.75">
      <c r="A553" s="11">
        <v>5772</v>
      </c>
      <c r="B553" s="14">
        <v>57</v>
      </c>
      <c r="C553" s="14">
        <v>72</v>
      </c>
      <c r="D553" s="80">
        <v>0.9699111011556183</v>
      </c>
      <c r="E553" s="80">
        <v>0.941579995965224</v>
      </c>
      <c r="F553" s="80">
        <v>0.9598097872488885</v>
      </c>
      <c r="G553" s="80">
        <v>0.9227252626328493</v>
      </c>
      <c r="H553" s="80">
        <v>11.234553413878201</v>
      </c>
      <c r="I553" s="80">
        <v>9.0203343406864</v>
      </c>
      <c r="J553" s="80">
        <v>11.931597381018632</v>
      </c>
      <c r="K553" s="80">
        <v>8.323290373545968</v>
      </c>
      <c r="M553" s="11">
        <v>6455</v>
      </c>
      <c r="N553" s="14">
        <v>64</v>
      </c>
      <c r="O553" s="14">
        <v>55</v>
      </c>
      <c r="P553" s="80">
        <v>0.85631</v>
      </c>
      <c r="Q553" s="80">
        <v>0.74873</v>
      </c>
      <c r="R553" s="80">
        <v>0.84272</v>
      </c>
      <c r="S553" s="80">
        <v>0.72819</v>
      </c>
      <c r="T553" s="80">
        <v>9.853863023301658</v>
      </c>
      <c r="U553" s="80">
        <v>12.16674593030391</v>
      </c>
      <c r="V553" s="80">
        <v>13.160854544381497</v>
      </c>
      <c r="W553" s="80">
        <v>8.85975440922407</v>
      </c>
      <c r="X553" s="63"/>
      <c r="Y553" s="63"/>
    </row>
    <row r="554" spans="1:25" ht="12.75">
      <c r="A554" s="11">
        <v>5773</v>
      </c>
      <c r="B554" s="14">
        <v>57</v>
      </c>
      <c r="C554" s="14">
        <v>73</v>
      </c>
      <c r="D554" s="80">
        <v>0.9721249510959556</v>
      </c>
      <c r="E554" s="80">
        <v>0.9457617948747598</v>
      </c>
      <c r="F554" s="80">
        <v>0.9618492223181941</v>
      </c>
      <c r="G554" s="80">
        <v>0.9265024339393231</v>
      </c>
      <c r="H554" s="80">
        <v>11.234553413878201</v>
      </c>
      <c r="I554" s="80">
        <v>8.766099567326068</v>
      </c>
      <c r="J554" s="80">
        <v>11.87884039592222</v>
      </c>
      <c r="K554" s="80">
        <v>8.121812585282049</v>
      </c>
      <c r="M554" s="11">
        <v>6456</v>
      </c>
      <c r="N554" s="14">
        <v>64</v>
      </c>
      <c r="O554" s="14">
        <v>56</v>
      </c>
      <c r="P554" s="80">
        <v>0.86113</v>
      </c>
      <c r="Q554" s="80">
        <v>0.75612</v>
      </c>
      <c r="R554" s="80">
        <v>0.84674</v>
      </c>
      <c r="S554" s="80">
        <v>0.73422</v>
      </c>
      <c r="T554" s="80">
        <v>9.853863023301658</v>
      </c>
      <c r="U554" s="80">
        <v>11.957906382297145</v>
      </c>
      <c r="V554" s="80">
        <v>13.032077904004433</v>
      </c>
      <c r="W554" s="80">
        <v>8.77969150159437</v>
      </c>
      <c r="X554" s="63"/>
      <c r="Y554" s="63"/>
    </row>
    <row r="555" spans="1:25" ht="12.75">
      <c r="A555" s="11">
        <v>5774</v>
      </c>
      <c r="B555" s="14">
        <v>57</v>
      </c>
      <c r="C555" s="14">
        <v>74</v>
      </c>
      <c r="D555" s="80">
        <v>0.9742519952811713</v>
      </c>
      <c r="E555" s="80">
        <v>0.949796627302381</v>
      </c>
      <c r="F555" s="80">
        <v>0.9638324050124675</v>
      </c>
      <c r="G555" s="80">
        <v>0.9301896813556154</v>
      </c>
      <c r="H555" s="80">
        <v>11.234553413878201</v>
      </c>
      <c r="I555" s="80">
        <v>8.506256302654792</v>
      </c>
      <c r="J555" s="80">
        <v>11.828377876837337</v>
      </c>
      <c r="K555" s="80">
        <v>7.912431839695657</v>
      </c>
      <c r="M555" s="11">
        <v>6457</v>
      </c>
      <c r="N555" s="14">
        <v>64</v>
      </c>
      <c r="O555" s="14">
        <v>57</v>
      </c>
      <c r="P555" s="80">
        <v>0.866</v>
      </c>
      <c r="Q555" s="80">
        <v>0.76368</v>
      </c>
      <c r="R555" s="80">
        <v>0.85081</v>
      </c>
      <c r="S555" s="80">
        <v>0.74035</v>
      </c>
      <c r="T555" s="80">
        <v>9.853863023301658</v>
      </c>
      <c r="U555" s="80">
        <v>11.743890776415473</v>
      </c>
      <c r="V555" s="80">
        <v>12.903210672523747</v>
      </c>
      <c r="W555" s="80">
        <v>8.694543127193386</v>
      </c>
      <c r="X555" s="63"/>
      <c r="Y555" s="63"/>
    </row>
    <row r="556" spans="1:25" ht="12.75">
      <c r="A556" s="11">
        <v>5775</v>
      </c>
      <c r="B556" s="14">
        <v>57</v>
      </c>
      <c r="C556" s="14">
        <v>75</v>
      </c>
      <c r="D556" s="80">
        <v>0.9762885703057141</v>
      </c>
      <c r="E556" s="80">
        <v>0.9536755593913554</v>
      </c>
      <c r="F556" s="80">
        <v>0.9657568380701856</v>
      </c>
      <c r="G556" s="80">
        <v>0.9337812166610423</v>
      </c>
      <c r="H556" s="80">
        <v>11.234553413878201</v>
      </c>
      <c r="I556" s="80">
        <v>8.241080326984909</v>
      </c>
      <c r="J556" s="80">
        <v>11.780267726529761</v>
      </c>
      <c r="K556" s="80">
        <v>7.695366014333349</v>
      </c>
      <c r="M556" s="11">
        <v>6458</v>
      </c>
      <c r="N556" s="14">
        <v>64</v>
      </c>
      <c r="O556" s="14">
        <v>58</v>
      </c>
      <c r="P556" s="80">
        <v>0.87093</v>
      </c>
      <c r="Q556" s="80">
        <v>0.77138</v>
      </c>
      <c r="R556" s="80">
        <v>0.8549</v>
      </c>
      <c r="S556" s="80">
        <v>0.74657</v>
      </c>
      <c r="T556" s="80">
        <v>9.853863023301658</v>
      </c>
      <c r="U556" s="80">
        <v>11.524263015822326</v>
      </c>
      <c r="V556" s="80">
        <v>12.774405586090534</v>
      </c>
      <c r="W556" s="80">
        <v>8.60372045303345</v>
      </c>
      <c r="X556" s="63"/>
      <c r="Y556" s="63"/>
    </row>
    <row r="557" spans="1:25" ht="12.75">
      <c r="A557" s="11">
        <v>5776</v>
      </c>
      <c r="B557" s="14">
        <v>57</v>
      </c>
      <c r="C557" s="14">
        <v>76</v>
      </c>
      <c r="D557" s="80">
        <v>0.9782306026685459</v>
      </c>
      <c r="E557" s="80">
        <v>0.9573888250001055</v>
      </c>
      <c r="F557" s="80">
        <v>0.9676203070962337</v>
      </c>
      <c r="G557" s="80">
        <v>0.9372717361134988</v>
      </c>
      <c r="H557" s="80">
        <v>11.234553413878201</v>
      </c>
      <c r="I557" s="80">
        <v>7.971273340203032</v>
      </c>
      <c r="J557" s="80">
        <v>11.734577551473889</v>
      </c>
      <c r="K557" s="80">
        <v>7.4712492026073445</v>
      </c>
      <c r="M557" s="11">
        <v>6459</v>
      </c>
      <c r="N557" s="14">
        <v>64</v>
      </c>
      <c r="O557" s="14">
        <v>59</v>
      </c>
      <c r="P557" s="80">
        <v>0.8759</v>
      </c>
      <c r="Q557" s="80">
        <v>0.77921</v>
      </c>
      <c r="R557" s="80">
        <v>0.85903</v>
      </c>
      <c r="S557" s="80">
        <v>0.75289</v>
      </c>
      <c r="T557" s="80">
        <v>9.853863023301658</v>
      </c>
      <c r="U557" s="80">
        <v>11.299325679523628</v>
      </c>
      <c r="V557" s="80">
        <v>12.646018717365717</v>
      </c>
      <c r="W557" s="80">
        <v>8.50716998545957</v>
      </c>
      <c r="X557" s="63"/>
      <c r="Y557" s="63"/>
    </row>
    <row r="558" spans="1:25" ht="12.75">
      <c r="A558" s="11">
        <v>5777</v>
      </c>
      <c r="B558" s="14">
        <v>57</v>
      </c>
      <c r="C558" s="14">
        <v>77</v>
      </c>
      <c r="D558" s="80">
        <v>0.9800741421952789</v>
      </c>
      <c r="E558" s="80">
        <v>0.9609268504759926</v>
      </c>
      <c r="F558" s="80">
        <v>0.969421035332188</v>
      </c>
      <c r="G558" s="80">
        <v>0.940656726527174</v>
      </c>
      <c r="H558" s="80">
        <v>11.234553413878201</v>
      </c>
      <c r="I558" s="80">
        <v>7.697902479305659</v>
      </c>
      <c r="J558" s="80">
        <v>11.691372145874782</v>
      </c>
      <c r="K558" s="80">
        <v>7.241083747309078</v>
      </c>
      <c r="M558" s="11">
        <v>6460</v>
      </c>
      <c r="N558" s="14">
        <v>64</v>
      </c>
      <c r="O558" s="14">
        <v>60</v>
      </c>
      <c r="P558" s="80">
        <v>0.8809</v>
      </c>
      <c r="Q558" s="80">
        <v>0.78715</v>
      </c>
      <c r="R558" s="80">
        <v>0.86318</v>
      </c>
      <c r="S558" s="80">
        <v>0.75929</v>
      </c>
      <c r="T558" s="80">
        <v>9.853863023301658</v>
      </c>
      <c r="U558" s="80">
        <v>11.069446632849349</v>
      </c>
      <c r="V558" s="80">
        <v>12.518412939320188</v>
      </c>
      <c r="W558" s="80">
        <v>8.404896716830818</v>
      </c>
      <c r="X558" s="63"/>
      <c r="Y558" s="63"/>
    </row>
    <row r="559" spans="1:25" ht="12.75">
      <c r="A559" s="11">
        <v>5778</v>
      </c>
      <c r="B559" s="14">
        <v>57</v>
      </c>
      <c r="C559" s="14">
        <v>78</v>
      </c>
      <c r="D559" s="80">
        <v>0.9818156950484377</v>
      </c>
      <c r="E559" s="80">
        <v>0.9642809168616281</v>
      </c>
      <c r="F559" s="80">
        <v>0.9711578307589913</v>
      </c>
      <c r="G559" s="80">
        <v>0.9439327622772576</v>
      </c>
      <c r="H559" s="80">
        <v>11.234553413878201</v>
      </c>
      <c r="I559" s="80">
        <v>7.422383396961946</v>
      </c>
      <c r="J559" s="80">
        <v>11.650705948265003</v>
      </c>
      <c r="K559" s="80">
        <v>7.006230862575144</v>
      </c>
      <c r="M559" s="11">
        <v>6461</v>
      </c>
      <c r="N559" s="14">
        <v>64</v>
      </c>
      <c r="O559" s="14">
        <v>61</v>
      </c>
      <c r="P559" s="80">
        <v>0.88591</v>
      </c>
      <c r="Q559" s="80">
        <v>0.79518</v>
      </c>
      <c r="R559" s="80">
        <v>0.86734</v>
      </c>
      <c r="S559" s="80">
        <v>0.76575</v>
      </c>
      <c r="T559" s="80">
        <v>9.853863023301658</v>
      </c>
      <c r="U559" s="80">
        <v>10.835087279550956</v>
      </c>
      <c r="V559" s="80">
        <v>12.391959185794057</v>
      </c>
      <c r="W559" s="80">
        <v>8.296991117058557</v>
      </c>
      <c r="X559" s="63"/>
      <c r="Y559" s="63"/>
    </row>
    <row r="560" spans="1:25" ht="12.75">
      <c r="A560" s="11">
        <v>5779</v>
      </c>
      <c r="B560" s="14">
        <v>57</v>
      </c>
      <c r="C560" s="14">
        <v>79</v>
      </c>
      <c r="D560" s="80">
        <v>0.9834550551249708</v>
      </c>
      <c r="E560" s="80">
        <v>0.9674486702706167</v>
      </c>
      <c r="F560" s="80">
        <v>0.972829969794633</v>
      </c>
      <c r="G560" s="80">
        <v>0.9470973073466044</v>
      </c>
      <c r="H560" s="80">
        <v>11.234553413878201</v>
      </c>
      <c r="I560" s="80">
        <v>7.145273192322084</v>
      </c>
      <c r="J560" s="80">
        <v>11.612557605496164</v>
      </c>
      <c r="K560" s="80">
        <v>6.767269000704122</v>
      </c>
      <c r="M560" s="11">
        <v>6462</v>
      </c>
      <c r="N560" s="14">
        <v>64</v>
      </c>
      <c r="O560" s="14">
        <v>62</v>
      </c>
      <c r="P560" s="80">
        <v>0.89092</v>
      </c>
      <c r="Q560" s="80">
        <v>0.80329</v>
      </c>
      <c r="R560" s="80">
        <v>0.8715</v>
      </c>
      <c r="S560" s="80">
        <v>0.77227</v>
      </c>
      <c r="T560" s="80">
        <v>9.853863023301658</v>
      </c>
      <c r="U560" s="80">
        <v>10.59586651273023</v>
      </c>
      <c r="V560" s="80">
        <v>12.26682542918368</v>
      </c>
      <c r="W560" s="80">
        <v>8.18290410684821</v>
      </c>
      <c r="X560" s="63"/>
      <c r="Y560" s="63"/>
    </row>
    <row r="561" spans="1:25" ht="12.75">
      <c r="A561" s="11">
        <v>5780</v>
      </c>
      <c r="B561" s="14">
        <v>57</v>
      </c>
      <c r="C561" s="14">
        <v>80</v>
      </c>
      <c r="D561" s="80">
        <v>0.9849938352892535</v>
      </c>
      <c r="E561" s="80">
        <v>0.9704313821925892</v>
      </c>
      <c r="F561" s="80">
        <v>0.9744367545469034</v>
      </c>
      <c r="G561" s="80">
        <v>0.9501478907976997</v>
      </c>
      <c r="H561" s="80">
        <v>11.234553413878201</v>
      </c>
      <c r="I561" s="80">
        <v>6.866548106596771</v>
      </c>
      <c r="J561" s="80">
        <v>11.576865319931112</v>
      </c>
      <c r="K561" s="80">
        <v>6.524236200543861</v>
      </c>
      <c r="M561" s="11">
        <v>6463</v>
      </c>
      <c r="N561" s="14">
        <v>64</v>
      </c>
      <c r="O561" s="14">
        <v>63</v>
      </c>
      <c r="P561" s="80">
        <v>0.89592</v>
      </c>
      <c r="Q561" s="80">
        <v>0.81146</v>
      </c>
      <c r="R561" s="80">
        <v>0.87567</v>
      </c>
      <c r="S561" s="80">
        <v>0.77884</v>
      </c>
      <c r="T561" s="80">
        <v>9.853863023301658</v>
      </c>
      <c r="U561" s="80">
        <v>10.352217524746166</v>
      </c>
      <c r="V561" s="80">
        <v>12.143372115586946</v>
      </c>
      <c r="W561" s="80">
        <v>8.062708432460877</v>
      </c>
      <c r="X561" s="63"/>
      <c r="Y561" s="63"/>
    </row>
    <row r="562" spans="1:25" ht="12.75">
      <c r="A562" s="11">
        <v>5781</v>
      </c>
      <c r="B562" s="14">
        <v>57</v>
      </c>
      <c r="C562" s="14">
        <v>81</v>
      </c>
      <c r="D562" s="80">
        <v>0.9864325259865157</v>
      </c>
      <c r="E562" s="80">
        <v>0.9732282766984981</v>
      </c>
      <c r="F562" s="80">
        <v>0.9759774144837664</v>
      </c>
      <c r="G562" s="80">
        <v>0.9530819224966152</v>
      </c>
      <c r="H562" s="80">
        <v>11.234553413878201</v>
      </c>
      <c r="I562" s="80">
        <v>6.586841515746216</v>
      </c>
      <c r="J562" s="80">
        <v>11.543595354616496</v>
      </c>
      <c r="K562" s="80">
        <v>6.277799575007922</v>
      </c>
      <c r="M562" s="11">
        <v>6464</v>
      </c>
      <c r="N562" s="14">
        <v>64</v>
      </c>
      <c r="O562" s="14">
        <v>64</v>
      </c>
      <c r="P562" s="80">
        <v>0.90089</v>
      </c>
      <c r="Q562" s="80">
        <v>0.81966</v>
      </c>
      <c r="R562" s="80">
        <v>0.87983</v>
      </c>
      <c r="S562" s="80">
        <v>0.78544</v>
      </c>
      <c r="T562" s="80">
        <v>9.853863023301658</v>
      </c>
      <c r="U562" s="80">
        <v>10.104672229504997</v>
      </c>
      <c r="V562" s="80">
        <v>12.021959438368324</v>
      </c>
      <c r="W562" s="80">
        <v>7.936575814438331</v>
      </c>
      <c r="X562" s="63"/>
      <c r="Y562" s="63"/>
    </row>
    <row r="563" spans="1:25" ht="12.75">
      <c r="A563" s="11">
        <v>5782</v>
      </c>
      <c r="B563" s="14">
        <v>57</v>
      </c>
      <c r="C563" s="14">
        <v>82</v>
      </c>
      <c r="D563" s="80">
        <v>0.9877711823034019</v>
      </c>
      <c r="E563" s="80">
        <v>0.9758378393303304</v>
      </c>
      <c r="F563" s="80">
        <v>0.9774513998529092</v>
      </c>
      <c r="G563" s="80">
        <v>0.9558972548711187</v>
      </c>
      <c r="H563" s="80">
        <v>11.234553413878201</v>
      </c>
      <c r="I563" s="80">
        <v>6.307369945701943</v>
      </c>
      <c r="J563" s="80">
        <v>11.512725743027062</v>
      </c>
      <c r="K563" s="80">
        <v>6.029197616553084</v>
      </c>
      <c r="M563" s="11">
        <v>6465</v>
      </c>
      <c r="N563" s="14">
        <v>64</v>
      </c>
      <c r="O563" s="14">
        <v>65</v>
      </c>
      <c r="P563" s="80">
        <v>0.90582</v>
      </c>
      <c r="Q563" s="80">
        <v>0.82785</v>
      </c>
      <c r="R563" s="80">
        <v>0.88396</v>
      </c>
      <c r="S563" s="80">
        <v>0.79205</v>
      </c>
      <c r="T563" s="80">
        <v>9.853863023301658</v>
      </c>
      <c r="U563" s="80">
        <v>9.853863023301658</v>
      </c>
      <c r="V563" s="80">
        <v>11.902940740440943</v>
      </c>
      <c r="W563" s="80">
        <v>7.804785306162373</v>
      </c>
      <c r="X563" s="63"/>
      <c r="Y563" s="63"/>
    </row>
    <row r="564" spans="1:25" ht="12.75">
      <c r="A564" s="11">
        <v>5783</v>
      </c>
      <c r="B564" s="14">
        <v>57</v>
      </c>
      <c r="C564" s="14">
        <v>83</v>
      </c>
      <c r="D564" s="80">
        <v>0.9890099430236691</v>
      </c>
      <c r="E564" s="80">
        <v>0.9782588228883142</v>
      </c>
      <c r="F564" s="80">
        <v>0.9788586873839472</v>
      </c>
      <c r="G564" s="80">
        <v>0.9585927777970495</v>
      </c>
      <c r="H564" s="80">
        <v>11.234553413878201</v>
      </c>
      <c r="I564" s="80">
        <v>6.029884548794651</v>
      </c>
      <c r="J564" s="80">
        <v>11.484234183248278</v>
      </c>
      <c r="K564" s="80">
        <v>5.780203779424573</v>
      </c>
      <c r="M564" s="11">
        <v>6466</v>
      </c>
      <c r="N564" s="14">
        <v>64</v>
      </c>
      <c r="O564" s="14">
        <v>66</v>
      </c>
      <c r="P564" s="80">
        <v>0.91069</v>
      </c>
      <c r="Q564" s="80">
        <v>0.83602</v>
      </c>
      <c r="R564" s="80">
        <v>0.88807</v>
      </c>
      <c r="S564" s="80">
        <v>0.79868</v>
      </c>
      <c r="T564" s="80">
        <v>9.853863023301658</v>
      </c>
      <c r="U564" s="80">
        <v>9.600544945336708</v>
      </c>
      <c r="V564" s="80">
        <v>11.786659855605027</v>
      </c>
      <c r="W564" s="80">
        <v>7.667748113033337</v>
      </c>
      <c r="X564" s="63"/>
      <c r="Y564" s="63"/>
    </row>
    <row r="565" spans="1:25" ht="12.75">
      <c r="A565" s="11">
        <v>5784</v>
      </c>
      <c r="B565" s="14">
        <v>57</v>
      </c>
      <c r="C565" s="14">
        <v>84</v>
      </c>
      <c r="D565" s="80">
        <v>0.9901521628490887</v>
      </c>
      <c r="E565" s="80">
        <v>0.9804963940989591</v>
      </c>
      <c r="F565" s="80">
        <v>0.9801996822528092</v>
      </c>
      <c r="G565" s="80">
        <v>0.9611682455817799</v>
      </c>
      <c r="H565" s="80">
        <v>11.234553413878201</v>
      </c>
      <c r="I565" s="80">
        <v>5.754899091682715</v>
      </c>
      <c r="J565" s="80">
        <v>11.458026242108062</v>
      </c>
      <c r="K565" s="80">
        <v>5.531426263452854</v>
      </c>
      <c r="M565" s="11">
        <v>6467</v>
      </c>
      <c r="N565" s="14">
        <v>64</v>
      </c>
      <c r="O565" s="14">
        <v>67</v>
      </c>
      <c r="P565" s="80">
        <v>0.91548</v>
      </c>
      <c r="Q565" s="80">
        <v>0.84413</v>
      </c>
      <c r="R565" s="80">
        <v>0.89215</v>
      </c>
      <c r="S565" s="80">
        <v>0.8053</v>
      </c>
      <c r="T565" s="80">
        <v>9.853863023301658</v>
      </c>
      <c r="U565" s="80">
        <v>9.34521708601059</v>
      </c>
      <c r="V565" s="80">
        <v>11.67337293399084</v>
      </c>
      <c r="W565" s="80">
        <v>7.525707175321408</v>
      </c>
      <c r="X565" s="63"/>
      <c r="Y565" s="63"/>
    </row>
    <row r="566" spans="1:25" ht="12.75">
      <c r="A566" s="11">
        <v>5785</v>
      </c>
      <c r="B566" s="14">
        <v>57</v>
      </c>
      <c r="C566" s="14">
        <v>85</v>
      </c>
      <c r="D566" s="80">
        <v>0.9912027300274067</v>
      </c>
      <c r="E566" s="80">
        <v>0.9825588942370522</v>
      </c>
      <c r="F566" s="80">
        <v>0.9814745418303776</v>
      </c>
      <c r="G566" s="80">
        <v>0.9636229845390137</v>
      </c>
      <c r="H566" s="80">
        <v>11.234553413878201</v>
      </c>
      <c r="I566" s="80">
        <v>5.482064905648727</v>
      </c>
      <c r="J566" s="80">
        <v>11.433974573709117</v>
      </c>
      <c r="K566" s="80">
        <v>5.282643745817813</v>
      </c>
      <c r="M566" s="11">
        <v>6468</v>
      </c>
      <c r="N566" s="14">
        <v>64</v>
      </c>
      <c r="O566" s="14">
        <v>68</v>
      </c>
      <c r="P566" s="80">
        <v>0.92018</v>
      </c>
      <c r="Q566" s="80">
        <v>0.85216</v>
      </c>
      <c r="R566" s="80">
        <v>0.89619</v>
      </c>
      <c r="S566" s="80">
        <v>0.81191</v>
      </c>
      <c r="T566" s="80">
        <v>9.853863023301658</v>
      </c>
      <c r="U566" s="80">
        <v>9.088833284400538</v>
      </c>
      <c r="V566" s="80">
        <v>11.563388721292043</v>
      </c>
      <c r="W566" s="80">
        <v>7.379307586410153</v>
      </c>
      <c r="X566" s="63"/>
      <c r="Y566" s="63"/>
    </row>
    <row r="567" spans="1:25" ht="12.75">
      <c r="A567" s="11">
        <v>5786</v>
      </c>
      <c r="B567" s="14">
        <v>57</v>
      </c>
      <c r="C567" s="14">
        <v>86</v>
      </c>
      <c r="D567" s="80">
        <v>0.9921648325100941</v>
      </c>
      <c r="E567" s="80">
        <v>0.9844514902645973</v>
      </c>
      <c r="F567" s="80">
        <v>0.9826829831844023</v>
      </c>
      <c r="G567" s="80">
        <v>0.9659555152831251</v>
      </c>
      <c r="H567" s="80">
        <v>11.234553413878201</v>
      </c>
      <c r="I567" s="80">
        <v>5.2119890821580235</v>
      </c>
      <c r="J567" s="80">
        <v>11.411992896530247</v>
      </c>
      <c r="K567" s="80">
        <v>5.034549599505976</v>
      </c>
      <c r="M567" s="11">
        <v>6469</v>
      </c>
      <c r="N567" s="14">
        <v>64</v>
      </c>
      <c r="O567" s="14">
        <v>69</v>
      </c>
      <c r="P567" s="80">
        <v>0.92477</v>
      </c>
      <c r="Q567" s="80">
        <v>0.86007</v>
      </c>
      <c r="R567" s="80">
        <v>0.90019</v>
      </c>
      <c r="S567" s="80">
        <v>0.8185</v>
      </c>
      <c r="T567" s="80">
        <v>9.853863023301658</v>
      </c>
      <c r="U567" s="80">
        <v>8.83251293878797</v>
      </c>
      <c r="V567" s="80">
        <v>11.456993393834182</v>
      </c>
      <c r="W567" s="80">
        <v>7.229382568255446</v>
      </c>
      <c r="X567" s="63"/>
      <c r="Y567" s="63"/>
    </row>
    <row r="568" spans="1:25" ht="12.75">
      <c r="A568" s="11">
        <v>5787</v>
      </c>
      <c r="B568" s="14">
        <v>57</v>
      </c>
      <c r="C568" s="14">
        <v>87</v>
      </c>
      <c r="D568" s="80">
        <v>0.9930408100841611</v>
      </c>
      <c r="E568" s="80">
        <v>0.9861778114699444</v>
      </c>
      <c r="F568" s="80">
        <v>0.9838247397413672</v>
      </c>
      <c r="G568" s="80">
        <v>0.9681644281430034</v>
      </c>
      <c r="H568" s="80">
        <v>11.234553413878201</v>
      </c>
      <c r="I568" s="80">
        <v>4.946121077754667</v>
      </c>
      <c r="J568" s="80">
        <v>11.392016006862464</v>
      </c>
      <c r="K568" s="80">
        <v>4.788658484770403</v>
      </c>
      <c r="M568" s="11">
        <v>6470</v>
      </c>
      <c r="N568" s="14">
        <v>64</v>
      </c>
      <c r="O568" s="14">
        <v>70</v>
      </c>
      <c r="P568" s="80">
        <v>0.92926</v>
      </c>
      <c r="Q568" s="80">
        <v>0.86786</v>
      </c>
      <c r="R568" s="80">
        <v>0.90415</v>
      </c>
      <c r="S568" s="80">
        <v>0.82506</v>
      </c>
      <c r="T568" s="80">
        <v>9.853863023301658</v>
      </c>
      <c r="U568" s="80">
        <v>8.575986307576505</v>
      </c>
      <c r="V568" s="80">
        <v>11.354183068882268</v>
      </c>
      <c r="W568" s="80">
        <v>7.075666261995895</v>
      </c>
      <c r="X568" s="63"/>
      <c r="Y568" s="63"/>
    </row>
    <row r="569" spans="1:25" ht="12.75">
      <c r="A569" s="11">
        <v>5788</v>
      </c>
      <c r="B569" s="14">
        <v>57</v>
      </c>
      <c r="C569" s="14">
        <v>88</v>
      </c>
      <c r="D569" s="80">
        <v>0.9938327188816207</v>
      </c>
      <c r="E569" s="80">
        <v>0.9877410422685374</v>
      </c>
      <c r="F569" s="80">
        <v>0.9849000864930919</v>
      </c>
      <c r="G569" s="80">
        <v>0.9702494044064258</v>
      </c>
      <c r="H569" s="80">
        <v>11.234553413878201</v>
      </c>
      <c r="I569" s="80">
        <v>4.686737143178807</v>
      </c>
      <c r="J569" s="80">
        <v>11.373986635278298</v>
      </c>
      <c r="K569" s="80">
        <v>4.5473039217787115</v>
      </c>
      <c r="M569" s="11">
        <v>6540</v>
      </c>
      <c r="N569" s="14">
        <v>65</v>
      </c>
      <c r="O569" s="14">
        <v>40</v>
      </c>
      <c r="P569" s="80">
        <v>0.78368</v>
      </c>
      <c r="Q569" s="80">
        <v>0.6443</v>
      </c>
      <c r="R569" s="80">
        <v>0.77919</v>
      </c>
      <c r="S569" s="80">
        <v>0.63825</v>
      </c>
      <c r="T569" s="80">
        <v>9.600544945336708</v>
      </c>
      <c r="U569" s="80">
        <v>14.651451235201971</v>
      </c>
      <c r="V569" s="80">
        <v>14.900714319245392</v>
      </c>
      <c r="W569" s="80">
        <v>9.351281861293288</v>
      </c>
      <c r="X569" s="63"/>
      <c r="Y569" s="63"/>
    </row>
    <row r="570" spans="1:25" ht="12.75">
      <c r="A570" s="11">
        <v>5789</v>
      </c>
      <c r="B570" s="14">
        <v>57</v>
      </c>
      <c r="C570" s="14">
        <v>89</v>
      </c>
      <c r="D570" s="80">
        <v>0.9945437568856648</v>
      </c>
      <c r="E570" s="80">
        <v>0.9891467319075175</v>
      </c>
      <c r="F570" s="80">
        <v>0.9859102920099905</v>
      </c>
      <c r="G570" s="80">
        <v>0.9722121073135904</v>
      </c>
      <c r="H570" s="80">
        <v>11.234553413878201</v>
      </c>
      <c r="I570" s="80">
        <v>4.436086549987851</v>
      </c>
      <c r="J570" s="80">
        <v>11.357822910876887</v>
      </c>
      <c r="K570" s="80">
        <v>4.312817052989164</v>
      </c>
      <c r="M570" s="11">
        <v>6541</v>
      </c>
      <c r="N570" s="14">
        <v>65</v>
      </c>
      <c r="O570" s="14">
        <v>41</v>
      </c>
      <c r="P570" s="80">
        <v>0.78694</v>
      </c>
      <c r="Q570" s="80">
        <v>0.64872</v>
      </c>
      <c r="R570" s="80">
        <v>0.78204</v>
      </c>
      <c r="S570" s="80">
        <v>0.64209</v>
      </c>
      <c r="T570" s="80">
        <v>9.600544945336708</v>
      </c>
      <c r="U570" s="80">
        <v>14.524888242377765</v>
      </c>
      <c r="V570" s="80">
        <v>14.799171624891802</v>
      </c>
      <c r="W570" s="80">
        <v>9.326261562822669</v>
      </c>
      <c r="X570" s="63"/>
      <c r="Y570" s="63"/>
    </row>
    <row r="571" spans="1:25" ht="12.75">
      <c r="A571" s="11">
        <v>5790</v>
      </c>
      <c r="B571" s="14">
        <v>57</v>
      </c>
      <c r="C571" s="14">
        <v>90</v>
      </c>
      <c r="D571" s="80">
        <v>0.9951790846337464</v>
      </c>
      <c r="E571" s="80">
        <v>0.9904044287712956</v>
      </c>
      <c r="F571" s="80">
        <v>0.9868575722984758</v>
      </c>
      <c r="G571" s="80">
        <v>0.9740561102917389</v>
      </c>
      <c r="H571" s="80">
        <v>11.234553413878201</v>
      </c>
      <c r="I571" s="80">
        <v>4.195454194507296</v>
      </c>
      <c r="J571" s="80">
        <v>11.34339981477656</v>
      </c>
      <c r="K571" s="80">
        <v>4.0866077936089376</v>
      </c>
      <c r="M571" s="11">
        <v>6542</v>
      </c>
      <c r="N571" s="14">
        <v>65</v>
      </c>
      <c r="O571" s="14">
        <v>42</v>
      </c>
      <c r="P571" s="80">
        <v>0.79034</v>
      </c>
      <c r="Q571" s="80">
        <v>0.65336</v>
      </c>
      <c r="R571" s="80">
        <v>0.78501</v>
      </c>
      <c r="S571" s="80">
        <v>0.6461</v>
      </c>
      <c r="T571" s="80">
        <v>9.600544945336708</v>
      </c>
      <c r="U571" s="80">
        <v>14.392811567186646</v>
      </c>
      <c r="V571" s="80">
        <v>14.694196301619737</v>
      </c>
      <c r="W571" s="80">
        <v>9.299160210903619</v>
      </c>
      <c r="X571" s="63"/>
      <c r="Y571" s="63"/>
    </row>
    <row r="572" spans="1:25" ht="12.75">
      <c r="A572" s="11">
        <v>5840</v>
      </c>
      <c r="B572" s="14">
        <v>58</v>
      </c>
      <c r="C572" s="14">
        <v>40</v>
      </c>
      <c r="D572" s="80">
        <v>0.8844071628452871</v>
      </c>
      <c r="E572" s="80">
        <v>0.7927687714032912</v>
      </c>
      <c r="F572" s="80">
        <v>0.8829839833422194</v>
      </c>
      <c r="G572" s="80">
        <v>0.790484621683575</v>
      </c>
      <c r="H572" s="80">
        <v>11.047268248611847</v>
      </c>
      <c r="I572" s="80">
        <v>13.783123951665887</v>
      </c>
      <c r="J572" s="80">
        <v>13.935044677727305</v>
      </c>
      <c r="K572" s="80">
        <v>10.89534752255043</v>
      </c>
      <c r="M572" s="11">
        <v>6543</v>
      </c>
      <c r="N572" s="14">
        <v>65</v>
      </c>
      <c r="O572" s="14">
        <v>43</v>
      </c>
      <c r="P572" s="80">
        <v>0.79388</v>
      </c>
      <c r="Q572" s="80">
        <v>0.65821</v>
      </c>
      <c r="R572" s="80">
        <v>0.78808</v>
      </c>
      <c r="S572" s="80">
        <v>0.65027</v>
      </c>
      <c r="T572" s="80">
        <v>9.600544945336708</v>
      </c>
      <c r="U572" s="80">
        <v>14.255146405663213</v>
      </c>
      <c r="V572" s="80">
        <v>14.585926752470268</v>
      </c>
      <c r="W572" s="80">
        <v>9.269764598529651</v>
      </c>
      <c r="X572" s="63"/>
      <c r="Y572" s="63"/>
    </row>
    <row r="573" spans="1:25" ht="12.75">
      <c r="A573" s="11">
        <v>5841</v>
      </c>
      <c r="B573" s="14">
        <v>58</v>
      </c>
      <c r="C573" s="14">
        <v>41</v>
      </c>
      <c r="D573" s="80">
        <v>0.8861145556844161</v>
      </c>
      <c r="E573" s="80">
        <v>0.795516774421385</v>
      </c>
      <c r="F573" s="80">
        <v>0.8845699170226173</v>
      </c>
      <c r="G573" s="80">
        <v>0.7930303570990862</v>
      </c>
      <c r="H573" s="80">
        <v>11.047268248611847</v>
      </c>
      <c r="I573" s="80">
        <v>13.720078455574168</v>
      </c>
      <c r="J573" s="80">
        <v>13.886907987134553</v>
      </c>
      <c r="K573" s="80">
        <v>10.880438717051462</v>
      </c>
      <c r="M573" s="11">
        <v>6544</v>
      </c>
      <c r="N573" s="14">
        <v>65</v>
      </c>
      <c r="O573" s="14">
        <v>44</v>
      </c>
      <c r="P573" s="80">
        <v>0.79755</v>
      </c>
      <c r="Q573" s="80">
        <v>0.66327</v>
      </c>
      <c r="R573" s="80">
        <v>0.79126</v>
      </c>
      <c r="S573" s="80">
        <v>0.65462</v>
      </c>
      <c r="T573" s="80">
        <v>9.600544945336708</v>
      </c>
      <c r="U573" s="80">
        <v>14.111860029959388</v>
      </c>
      <c r="V573" s="80">
        <v>14.47452294664836</v>
      </c>
      <c r="W573" s="80">
        <v>9.237882028647736</v>
      </c>
      <c r="X573" s="63"/>
      <c r="Y573" s="63"/>
    </row>
    <row r="574" spans="1:25" ht="12.75">
      <c r="A574" s="11">
        <v>5842</v>
      </c>
      <c r="B574" s="14">
        <v>58</v>
      </c>
      <c r="C574" s="14">
        <v>42</v>
      </c>
      <c r="D574" s="80">
        <v>0.887902912553144</v>
      </c>
      <c r="E574" s="80">
        <v>0.7984041345206015</v>
      </c>
      <c r="F574" s="80">
        <v>0.88622692780721</v>
      </c>
      <c r="G574" s="80">
        <v>0.7956979297967867</v>
      </c>
      <c r="H574" s="80">
        <v>11.047268248611847</v>
      </c>
      <c r="I574" s="80">
        <v>13.653405095911355</v>
      </c>
      <c r="J574" s="80">
        <v>13.83668717502964</v>
      </c>
      <c r="K574" s="80">
        <v>10.863986169493563</v>
      </c>
      <c r="M574" s="11">
        <v>6545</v>
      </c>
      <c r="N574" s="14">
        <v>65</v>
      </c>
      <c r="O574" s="14">
        <v>45</v>
      </c>
      <c r="P574" s="80">
        <v>0.80136</v>
      </c>
      <c r="Q574" s="80">
        <v>0.66855</v>
      </c>
      <c r="R574" s="80">
        <v>0.79455</v>
      </c>
      <c r="S574" s="80">
        <v>0.65913</v>
      </c>
      <c r="T574" s="80">
        <v>9.600544945336708</v>
      </c>
      <c r="U574" s="80">
        <v>13.962932386937966</v>
      </c>
      <c r="V574" s="80">
        <v>14.360154544953005</v>
      </c>
      <c r="W574" s="80">
        <v>9.203322787321667</v>
      </c>
      <c r="X574" s="63"/>
      <c r="Y574" s="63"/>
    </row>
    <row r="575" spans="1:25" ht="12.75">
      <c r="A575" s="11">
        <v>5843</v>
      </c>
      <c r="B575" s="14">
        <v>58</v>
      </c>
      <c r="C575" s="14">
        <v>43</v>
      </c>
      <c r="D575" s="80">
        <v>0.889773527164187</v>
      </c>
      <c r="E575" s="80">
        <v>0.8014342559716902</v>
      </c>
      <c r="F575" s="80">
        <v>0.8879545520107056</v>
      </c>
      <c r="G575" s="80">
        <v>0.7984876460006461</v>
      </c>
      <c r="H575" s="80">
        <v>11.047268248611847</v>
      </c>
      <c r="I575" s="80">
        <v>13.582810729810578</v>
      </c>
      <c r="J575" s="80">
        <v>13.784372412703657</v>
      </c>
      <c r="K575" s="80">
        <v>10.845706565718768</v>
      </c>
      <c r="M575" s="11">
        <v>6546</v>
      </c>
      <c r="N575" s="14">
        <v>65</v>
      </c>
      <c r="O575" s="14">
        <v>46</v>
      </c>
      <c r="P575" s="80">
        <v>0.80529</v>
      </c>
      <c r="Q575" s="80">
        <v>0.67405</v>
      </c>
      <c r="R575" s="80">
        <v>0.79793</v>
      </c>
      <c r="S575" s="80">
        <v>0.66379</v>
      </c>
      <c r="T575" s="80">
        <v>9.600544945336708</v>
      </c>
      <c r="U575" s="80">
        <v>13.808412018555867</v>
      </c>
      <c r="V575" s="80">
        <v>14.243017683275852</v>
      </c>
      <c r="W575" s="80">
        <v>9.165939280616723</v>
      </c>
      <c r="X575" s="63"/>
      <c r="Y575" s="63"/>
    </row>
    <row r="576" spans="1:25" ht="12.75">
      <c r="A576" s="11">
        <v>5844</v>
      </c>
      <c r="B576" s="14">
        <v>58</v>
      </c>
      <c r="C576" s="14">
        <v>44</v>
      </c>
      <c r="D576" s="80">
        <v>0.8917278349346001</v>
      </c>
      <c r="E576" s="80">
        <v>0.8046108736614915</v>
      </c>
      <c r="F576" s="80">
        <v>0.8897521186467261</v>
      </c>
      <c r="G576" s="80">
        <v>0.8013995195038902</v>
      </c>
      <c r="H576" s="80">
        <v>11.047268248611847</v>
      </c>
      <c r="I576" s="80">
        <v>13.507939235273321</v>
      </c>
      <c r="J576" s="80">
        <v>13.729951471249384</v>
      </c>
      <c r="K576" s="80">
        <v>10.825256012635785</v>
      </c>
      <c r="M576" s="11">
        <v>6547</v>
      </c>
      <c r="N576" s="14">
        <v>65</v>
      </c>
      <c r="O576" s="14">
        <v>47</v>
      </c>
      <c r="P576" s="80">
        <v>0.80936</v>
      </c>
      <c r="Q576" s="80">
        <v>0.67977</v>
      </c>
      <c r="R576" s="80">
        <v>0.8014</v>
      </c>
      <c r="S576" s="80">
        <v>0.66862</v>
      </c>
      <c r="T576" s="80">
        <v>9.600544945336708</v>
      </c>
      <c r="U576" s="80">
        <v>13.648076076793563</v>
      </c>
      <c r="V576" s="80">
        <v>14.123223045444254</v>
      </c>
      <c r="W576" s="80">
        <v>9.125397976686019</v>
      </c>
      <c r="X576" s="63"/>
      <c r="Y576" s="63"/>
    </row>
    <row r="577" spans="1:25" ht="12.75">
      <c r="A577" s="11">
        <v>5845</v>
      </c>
      <c r="B577" s="14">
        <v>58</v>
      </c>
      <c r="C577" s="14">
        <v>45</v>
      </c>
      <c r="D577" s="80">
        <v>0.8937671374707357</v>
      </c>
      <c r="E577" s="80">
        <v>0.8079376122319991</v>
      </c>
      <c r="F577" s="80">
        <v>0.8916186715286206</v>
      </c>
      <c r="G577" s="80">
        <v>0.8044331392322294</v>
      </c>
      <c r="H577" s="80">
        <v>11.047268248611847</v>
      </c>
      <c r="I577" s="80">
        <v>13.428395766034505</v>
      </c>
      <c r="J577" s="80">
        <v>13.673417453722438</v>
      </c>
      <c r="K577" s="80">
        <v>10.802246560923914</v>
      </c>
      <c r="M577" s="11">
        <v>6548</v>
      </c>
      <c r="N577" s="14">
        <v>65</v>
      </c>
      <c r="O577" s="14">
        <v>48</v>
      </c>
      <c r="P577" s="80">
        <v>0.81355</v>
      </c>
      <c r="Q577" s="80">
        <v>0.6857</v>
      </c>
      <c r="R577" s="80">
        <v>0.80498</v>
      </c>
      <c r="S577" s="80">
        <v>0.67361</v>
      </c>
      <c r="T577" s="80">
        <v>9.600544945336708</v>
      </c>
      <c r="U577" s="80">
        <v>13.481997168412134</v>
      </c>
      <c r="V577" s="80">
        <v>14.000989114507414</v>
      </c>
      <c r="W577" s="80">
        <v>9.08155299924143</v>
      </c>
      <c r="X577" s="63"/>
      <c r="Y577" s="63"/>
    </row>
    <row r="578" spans="1:25" ht="12.75">
      <c r="A578" s="11">
        <v>5846</v>
      </c>
      <c r="B578" s="14">
        <v>58</v>
      </c>
      <c r="C578" s="14">
        <v>46</v>
      </c>
      <c r="D578" s="80">
        <v>0.8958914954372375</v>
      </c>
      <c r="E578" s="80">
        <v>0.8114161713174249</v>
      </c>
      <c r="F578" s="80">
        <v>0.8935529396430707</v>
      </c>
      <c r="G578" s="80">
        <v>0.8075876123298832</v>
      </c>
      <c r="H578" s="80">
        <v>11.047268248611847</v>
      </c>
      <c r="I578" s="80">
        <v>13.343896372494022</v>
      </c>
      <c r="J578" s="80">
        <v>13.614799210466032</v>
      </c>
      <c r="K578" s="80">
        <v>10.776365410639837</v>
      </c>
      <c r="M578" s="11">
        <v>6549</v>
      </c>
      <c r="N578" s="14">
        <v>65</v>
      </c>
      <c r="O578" s="14">
        <v>49</v>
      </c>
      <c r="P578" s="80">
        <v>0.81786</v>
      </c>
      <c r="Q578" s="80">
        <v>0.69185</v>
      </c>
      <c r="R578" s="80">
        <v>0.80863</v>
      </c>
      <c r="S578" s="80">
        <v>0.67874</v>
      </c>
      <c r="T578" s="80">
        <v>9.600544945336708</v>
      </c>
      <c r="U578" s="80">
        <v>13.310311019081112</v>
      </c>
      <c r="V578" s="80">
        <v>13.876556657832815</v>
      </c>
      <c r="W578" s="80">
        <v>9.034299306585005</v>
      </c>
      <c r="X578" s="63"/>
      <c r="Y578" s="63"/>
    </row>
    <row r="579" spans="1:25" ht="12.75">
      <c r="A579" s="11">
        <v>5847</v>
      </c>
      <c r="B579" s="14">
        <v>58</v>
      </c>
      <c r="C579" s="14">
        <v>47</v>
      </c>
      <c r="D579" s="80">
        <v>0.8981001072634465</v>
      </c>
      <c r="E579" s="80">
        <v>0.8150469141869956</v>
      </c>
      <c r="F579" s="80">
        <v>0.8955533469021674</v>
      </c>
      <c r="G579" s="80">
        <v>0.8108615698098719</v>
      </c>
      <c r="H579" s="80">
        <v>11.047268248611847</v>
      </c>
      <c r="I579" s="80">
        <v>13.254217516930261</v>
      </c>
      <c r="J579" s="80">
        <v>13.554150143162534</v>
      </c>
      <c r="K579" s="80">
        <v>10.747335622379573</v>
      </c>
      <c r="M579" s="11">
        <v>6550</v>
      </c>
      <c r="N579" s="14">
        <v>65</v>
      </c>
      <c r="O579" s="14">
        <v>50</v>
      </c>
      <c r="P579" s="80">
        <v>0.82229</v>
      </c>
      <c r="Q579" s="80">
        <v>0.69821</v>
      </c>
      <c r="R579" s="80">
        <v>0.81237</v>
      </c>
      <c r="S579" s="80">
        <v>0.68403</v>
      </c>
      <c r="T579" s="80">
        <v>9.600544945336708</v>
      </c>
      <c r="U579" s="80">
        <v>13.133242467071671</v>
      </c>
      <c r="V579" s="80">
        <v>13.750194668614789</v>
      </c>
      <c r="W579" s="80">
        <v>8.98359274379359</v>
      </c>
      <c r="X579" s="63"/>
      <c r="Y579" s="63"/>
    </row>
    <row r="580" spans="1:25" ht="12.75">
      <c r="A580" s="11">
        <v>5848</v>
      </c>
      <c r="B580" s="14">
        <v>58</v>
      </c>
      <c r="C580" s="14">
        <v>48</v>
      </c>
      <c r="D580" s="80">
        <v>0.9003910196676901</v>
      </c>
      <c r="E580" s="80">
        <v>0.8188283615603434</v>
      </c>
      <c r="F580" s="80">
        <v>0.897618006586248</v>
      </c>
      <c r="G580" s="80">
        <v>0.8142531463223468</v>
      </c>
      <c r="H580" s="80">
        <v>11.047268248611847</v>
      </c>
      <c r="I580" s="80">
        <v>13.159238816679528</v>
      </c>
      <c r="J580" s="80">
        <v>13.491555455602915</v>
      </c>
      <c r="K580" s="80">
        <v>10.71495160968846</v>
      </c>
      <c r="M580" s="11">
        <v>6551</v>
      </c>
      <c r="N580" s="14">
        <v>65</v>
      </c>
      <c r="O580" s="14">
        <v>51</v>
      </c>
      <c r="P580" s="80">
        <v>0.82683</v>
      </c>
      <c r="Q580" s="80">
        <v>0.70478</v>
      </c>
      <c r="R580" s="80">
        <v>0.8162</v>
      </c>
      <c r="S580" s="80">
        <v>0.68947</v>
      </c>
      <c r="T580" s="80">
        <v>9.600544945336708</v>
      </c>
      <c r="U580" s="80">
        <v>12.950888759496237</v>
      </c>
      <c r="V580" s="80">
        <v>13.622131780316863</v>
      </c>
      <c r="W580" s="80">
        <v>8.929301924516082</v>
      </c>
      <c r="X580" s="63"/>
      <c r="Y580" s="63"/>
    </row>
    <row r="581" spans="1:25" ht="12.75">
      <c r="A581" s="11">
        <v>5849</v>
      </c>
      <c r="B581" s="14">
        <v>58</v>
      </c>
      <c r="C581" s="14">
        <v>49</v>
      </c>
      <c r="D581" s="80">
        <v>0.9027622907357509</v>
      </c>
      <c r="E581" s="80">
        <v>0.8227590823472156</v>
      </c>
      <c r="F581" s="80">
        <v>0.8997446878551055</v>
      </c>
      <c r="G581" s="80">
        <v>0.8177599125616553</v>
      </c>
      <c r="H581" s="80">
        <v>11.047268248611847</v>
      </c>
      <c r="I581" s="80">
        <v>13.058770494396668</v>
      </c>
      <c r="J581" s="80">
        <v>13.427099725347972</v>
      </c>
      <c r="K581" s="80">
        <v>10.678939017660543</v>
      </c>
      <c r="M581" s="11">
        <v>6552</v>
      </c>
      <c r="N581" s="14">
        <v>65</v>
      </c>
      <c r="O581" s="14">
        <v>52</v>
      </c>
      <c r="P581" s="80">
        <v>0.83147</v>
      </c>
      <c r="Q581" s="80">
        <v>0.71155</v>
      </c>
      <c r="R581" s="80">
        <v>0.8201</v>
      </c>
      <c r="S581" s="80">
        <v>0.69506</v>
      </c>
      <c r="T581" s="80">
        <v>9.600544945336708</v>
      </c>
      <c r="U581" s="80">
        <v>12.76291009025659</v>
      </c>
      <c r="V581" s="80">
        <v>13.49247274971825</v>
      </c>
      <c r="W581" s="80">
        <v>8.870982285875048</v>
      </c>
      <c r="X581" s="63"/>
      <c r="Y581" s="63"/>
    </row>
    <row r="582" spans="1:25" ht="12.75">
      <c r="A582" s="11">
        <v>5850</v>
      </c>
      <c r="B582" s="14">
        <v>58</v>
      </c>
      <c r="C582" s="14">
        <v>50</v>
      </c>
      <c r="D582" s="80">
        <v>0.9052119866250309</v>
      </c>
      <c r="E582" s="80">
        <v>0.8268376851242347</v>
      </c>
      <c r="F582" s="80">
        <v>0.9019307271158505</v>
      </c>
      <c r="G582" s="80">
        <v>0.8213787138828423</v>
      </c>
      <c r="H582" s="80">
        <v>11.047268248611847</v>
      </c>
      <c r="I582" s="80">
        <v>12.952536001165964</v>
      </c>
      <c r="J582" s="80">
        <v>13.360866887618897</v>
      </c>
      <c r="K582" s="80">
        <v>10.638937362158913</v>
      </c>
      <c r="M582" s="11">
        <v>6553</v>
      </c>
      <c r="N582" s="14">
        <v>65</v>
      </c>
      <c r="O582" s="14">
        <v>53</v>
      </c>
      <c r="P582" s="80">
        <v>0.83621</v>
      </c>
      <c r="Q582" s="80">
        <v>0.71853</v>
      </c>
      <c r="R582" s="80">
        <v>0.82408</v>
      </c>
      <c r="S582" s="80">
        <v>0.70079</v>
      </c>
      <c r="T582" s="80">
        <v>9.600544945336708</v>
      </c>
      <c r="U582" s="80">
        <v>12.569348154909962</v>
      </c>
      <c r="V582" s="80">
        <v>13.361458839850245</v>
      </c>
      <c r="W582" s="80">
        <v>8.808434260396423</v>
      </c>
      <c r="X582" s="63"/>
      <c r="Y582" s="63"/>
    </row>
    <row r="583" spans="1:25" ht="12.75">
      <c r="A583" s="11">
        <v>5851</v>
      </c>
      <c r="B583" s="14">
        <v>58</v>
      </c>
      <c r="C583" s="14">
        <v>51</v>
      </c>
      <c r="D583" s="80">
        <v>0.9077373297115144</v>
      </c>
      <c r="E583" s="80">
        <v>0.8310613870268899</v>
      </c>
      <c r="F583" s="80">
        <v>0.904172978798708</v>
      </c>
      <c r="G583" s="80">
        <v>0.8251055698622173</v>
      </c>
      <c r="H583" s="80">
        <v>11.047268248611847</v>
      </c>
      <c r="I583" s="80">
        <v>12.840287284823646</v>
      </c>
      <c r="J583" s="80">
        <v>13.292962976096495</v>
      </c>
      <c r="K583" s="80">
        <v>10.594592557338997</v>
      </c>
      <c r="M583" s="11">
        <v>6554</v>
      </c>
      <c r="N583" s="14">
        <v>65</v>
      </c>
      <c r="O583" s="14">
        <v>54</v>
      </c>
      <c r="P583" s="80">
        <v>0.84105</v>
      </c>
      <c r="Q583" s="80">
        <v>0.7257</v>
      </c>
      <c r="R583" s="80">
        <v>0.82811</v>
      </c>
      <c r="S583" s="80">
        <v>0.70665</v>
      </c>
      <c r="T583" s="80">
        <v>9.600544945336708</v>
      </c>
      <c r="U583" s="80">
        <v>12.370496473688869</v>
      </c>
      <c r="V583" s="80">
        <v>13.229411799752093</v>
      </c>
      <c r="W583" s="80">
        <v>8.741629619273482</v>
      </c>
      <c r="X583" s="63"/>
      <c r="Y583" s="63"/>
    </row>
    <row r="584" spans="1:25" ht="12.75">
      <c r="A584" s="11">
        <v>5852</v>
      </c>
      <c r="B584" s="14">
        <v>58</v>
      </c>
      <c r="C584" s="14">
        <v>52</v>
      </c>
      <c r="D584" s="80">
        <v>0.9103343742748963</v>
      </c>
      <c r="E584" s="80">
        <v>0.8354254303706342</v>
      </c>
      <c r="F584" s="80">
        <v>0.9064678357111806</v>
      </c>
      <c r="G584" s="80">
        <v>0.8289356868626755</v>
      </c>
      <c r="H584" s="80">
        <v>11.047268248611847</v>
      </c>
      <c r="I584" s="80">
        <v>12.721857266955888</v>
      </c>
      <c r="J584" s="80">
        <v>13.223524023814738</v>
      </c>
      <c r="K584" s="80">
        <v>10.545601491752999</v>
      </c>
      <c r="M584" s="11">
        <v>6555</v>
      </c>
      <c r="N584" s="14">
        <v>65</v>
      </c>
      <c r="O584" s="14">
        <v>55</v>
      </c>
      <c r="P584" s="80">
        <v>0.84597</v>
      </c>
      <c r="Q584" s="80">
        <v>0.73305</v>
      </c>
      <c r="R584" s="80">
        <v>0.83222</v>
      </c>
      <c r="S584" s="80">
        <v>0.71265</v>
      </c>
      <c r="T584" s="80">
        <v>9.600544945336708</v>
      </c>
      <c r="U584" s="80">
        <v>12.16674593030391</v>
      </c>
      <c r="V584" s="80">
        <v>13.096677535213797</v>
      </c>
      <c r="W584" s="80">
        <v>8.670613340426822</v>
      </c>
      <c r="X584" s="63"/>
      <c r="Y584" s="63"/>
    </row>
    <row r="585" spans="1:25" ht="12.75">
      <c r="A585" s="11">
        <v>5853</v>
      </c>
      <c r="B585" s="14">
        <v>58</v>
      </c>
      <c r="C585" s="14">
        <v>53</v>
      </c>
      <c r="D585" s="80">
        <v>0.9129983864645879</v>
      </c>
      <c r="E585" s="80">
        <v>0.8399236718261784</v>
      </c>
      <c r="F585" s="80">
        <v>0.9088112647919777</v>
      </c>
      <c r="G585" s="80">
        <v>0.8328634959915742</v>
      </c>
      <c r="H585" s="80">
        <v>11.047268248611847</v>
      </c>
      <c r="I585" s="80">
        <v>12.597108745540904</v>
      </c>
      <c r="J585" s="80">
        <v>13.15270496495552</v>
      </c>
      <c r="K585" s="80">
        <v>10.49167202919723</v>
      </c>
      <c r="M585" s="11">
        <v>6556</v>
      </c>
      <c r="N585" s="14">
        <v>65</v>
      </c>
      <c r="O585" s="14">
        <v>56</v>
      </c>
      <c r="P585" s="80">
        <v>0.85096</v>
      </c>
      <c r="Q585" s="80">
        <v>0.74059</v>
      </c>
      <c r="R585" s="80">
        <v>0.83638</v>
      </c>
      <c r="S585" s="80">
        <v>0.71877</v>
      </c>
      <c r="T585" s="80">
        <v>9.600544945336708</v>
      </c>
      <c r="U585" s="80">
        <v>11.957906382297145</v>
      </c>
      <c r="V585" s="80">
        <v>12.963436423849217</v>
      </c>
      <c r="W585" s="80">
        <v>8.595014903784637</v>
      </c>
      <c r="X585" s="63"/>
      <c r="Y585" s="63"/>
    </row>
    <row r="586" spans="1:25" ht="12.75">
      <c r="A586" s="11">
        <v>5854</v>
      </c>
      <c r="B586" s="14">
        <v>58</v>
      </c>
      <c r="C586" s="14">
        <v>54</v>
      </c>
      <c r="D586" s="80">
        <v>0.9157256579955074</v>
      </c>
      <c r="E586" s="80">
        <v>0.8445516255232526</v>
      </c>
      <c r="F586" s="80">
        <v>0.9111987527383522</v>
      </c>
      <c r="G586" s="80">
        <v>0.8368825394258422</v>
      </c>
      <c r="H586" s="80">
        <v>11.047268248611847</v>
      </c>
      <c r="I586" s="80">
        <v>12.465635700008683</v>
      </c>
      <c r="J586" s="80">
        <v>13.080631088439826</v>
      </c>
      <c r="K586" s="80">
        <v>10.432272860180703</v>
      </c>
      <c r="M586" s="11">
        <v>6557</v>
      </c>
      <c r="N586" s="14">
        <v>65</v>
      </c>
      <c r="O586" s="14">
        <v>57</v>
      </c>
      <c r="P586" s="80">
        <v>0.85603</v>
      </c>
      <c r="Q586" s="80">
        <v>0.74829</v>
      </c>
      <c r="R586" s="80">
        <v>0.84059</v>
      </c>
      <c r="S586" s="80">
        <v>0.72502</v>
      </c>
      <c r="T586" s="80">
        <v>9.600544945336708</v>
      </c>
      <c r="U586" s="80">
        <v>11.743890776415473</v>
      </c>
      <c r="V586" s="80">
        <v>12.829915552061157</v>
      </c>
      <c r="W586" s="80">
        <v>8.514520169691023</v>
      </c>
      <c r="X586" s="63"/>
      <c r="Y586" s="63"/>
    </row>
    <row r="587" spans="1:25" ht="12.75">
      <c r="A587" s="11">
        <v>5855</v>
      </c>
      <c r="B587" s="14">
        <v>58</v>
      </c>
      <c r="C587" s="14">
        <v>55</v>
      </c>
      <c r="D587" s="80">
        <v>0.9185120834510376</v>
      </c>
      <c r="E587" s="80">
        <v>0.8493040647555821</v>
      </c>
      <c r="F587" s="80">
        <v>0.9136252111009293</v>
      </c>
      <c r="G587" s="80">
        <v>0.8409852846703068</v>
      </c>
      <c r="H587" s="80">
        <v>11.047268248611847</v>
      </c>
      <c r="I587" s="80">
        <v>12.326958079647275</v>
      </c>
      <c r="J587" s="80">
        <v>13.007435978528019</v>
      </c>
      <c r="K587" s="80">
        <v>10.366790349731101</v>
      </c>
      <c r="M587" s="11">
        <v>6558</v>
      </c>
      <c r="N587" s="14">
        <v>65</v>
      </c>
      <c r="O587" s="14">
        <v>58</v>
      </c>
      <c r="P587" s="80">
        <v>0.86116</v>
      </c>
      <c r="Q587" s="80">
        <v>0.75617</v>
      </c>
      <c r="R587" s="80">
        <v>0.84485</v>
      </c>
      <c r="S587" s="80">
        <v>0.73137</v>
      </c>
      <c r="T587" s="80">
        <v>9.600544945336708</v>
      </c>
      <c r="U587" s="80">
        <v>11.524263015822326</v>
      </c>
      <c r="V587" s="80">
        <v>12.696265771707669</v>
      </c>
      <c r="W587" s="80">
        <v>8.428542189451367</v>
      </c>
      <c r="X587" s="63"/>
      <c r="Y587" s="63"/>
    </row>
    <row r="588" spans="1:25" ht="12.75">
      <c r="A588" s="11">
        <v>5856</v>
      </c>
      <c r="B588" s="14">
        <v>58</v>
      </c>
      <c r="C588" s="14">
        <v>56</v>
      </c>
      <c r="D588" s="80">
        <v>0.9213507935202574</v>
      </c>
      <c r="E588" s="80">
        <v>0.8541709279013089</v>
      </c>
      <c r="F588" s="80">
        <v>0.9160850706869849</v>
      </c>
      <c r="G588" s="80">
        <v>0.8451632558171325</v>
      </c>
      <c r="H588" s="80">
        <v>11.047268248611847</v>
      </c>
      <c r="I588" s="80">
        <v>12.18092293242958</v>
      </c>
      <c r="J588" s="80">
        <v>12.933322696611668</v>
      </c>
      <c r="K588" s="80">
        <v>10.294868484429756</v>
      </c>
      <c r="M588" s="11">
        <v>6559</v>
      </c>
      <c r="N588" s="14">
        <v>65</v>
      </c>
      <c r="O588" s="14">
        <v>59</v>
      </c>
      <c r="P588" s="80">
        <v>0.86634</v>
      </c>
      <c r="Q588" s="80">
        <v>0.7642</v>
      </c>
      <c r="R588" s="80">
        <v>0.84914</v>
      </c>
      <c r="S588" s="80">
        <v>0.73783</v>
      </c>
      <c r="T588" s="80">
        <v>9.600544945336708</v>
      </c>
      <c r="U588" s="80">
        <v>11.299325679523628</v>
      </c>
      <c r="V588" s="80">
        <v>12.562854636397397</v>
      </c>
      <c r="W588" s="80">
        <v>8.337015988462937</v>
      </c>
      <c r="X588" s="63"/>
      <c r="Y588" s="63"/>
    </row>
    <row r="589" spans="1:25" ht="12.75">
      <c r="A589" s="11">
        <v>5857</v>
      </c>
      <c r="B589" s="14">
        <v>58</v>
      </c>
      <c r="C589" s="14">
        <v>57</v>
      </c>
      <c r="D589" s="80">
        <v>0.9242327256141387</v>
      </c>
      <c r="E589" s="80">
        <v>0.8591381683374301</v>
      </c>
      <c r="F589" s="80">
        <v>0.9185725131103385</v>
      </c>
      <c r="G589" s="80">
        <v>0.8494074029431997</v>
      </c>
      <c r="H589" s="80">
        <v>11.047268248611847</v>
      </c>
      <c r="I589" s="80">
        <v>12.027672503994053</v>
      </c>
      <c r="J589" s="80">
        <v>12.858546687536977</v>
      </c>
      <c r="K589" s="80">
        <v>10.21639406506892</v>
      </c>
      <c r="M589" s="11">
        <v>6560</v>
      </c>
      <c r="N589" s="14">
        <v>65</v>
      </c>
      <c r="O589" s="14">
        <v>60</v>
      </c>
      <c r="P589" s="80">
        <v>0.87156</v>
      </c>
      <c r="Q589" s="80">
        <v>0.77237</v>
      </c>
      <c r="R589" s="80">
        <v>0.85347</v>
      </c>
      <c r="S589" s="80">
        <v>0.74439</v>
      </c>
      <c r="T589" s="80">
        <v>9.600544945336708</v>
      </c>
      <c r="U589" s="80">
        <v>11.069446632849349</v>
      </c>
      <c r="V589" s="80">
        <v>12.430058809950935</v>
      </c>
      <c r="W589" s="80">
        <v>8.239932768235121</v>
      </c>
      <c r="X589" s="63"/>
      <c r="Y589" s="63"/>
    </row>
    <row r="590" spans="1:25" ht="12.75">
      <c r="A590" s="11">
        <v>5858</v>
      </c>
      <c r="B590" s="14">
        <v>58</v>
      </c>
      <c r="C590" s="14">
        <v>58</v>
      </c>
      <c r="D590" s="80">
        <v>0.9271468482850459</v>
      </c>
      <c r="E590" s="80">
        <v>0.864188026909943</v>
      </c>
      <c r="F590" s="80">
        <v>0.9210816996459578</v>
      </c>
      <c r="G590" s="80">
        <v>0.8537084775962264</v>
      </c>
      <c r="H590" s="80">
        <v>11.047268248611847</v>
      </c>
      <c r="I590" s="80">
        <v>11.867672523703659</v>
      </c>
      <c r="J590" s="80">
        <v>12.783408129493887</v>
      </c>
      <c r="K590" s="80">
        <v>10.131532642821616</v>
      </c>
      <c r="M590" s="11">
        <v>6561</v>
      </c>
      <c r="N590" s="14">
        <v>65</v>
      </c>
      <c r="O590" s="14">
        <v>61</v>
      </c>
      <c r="P590" s="80">
        <v>0.87681</v>
      </c>
      <c r="Q590" s="80">
        <v>0.78064</v>
      </c>
      <c r="R590" s="80">
        <v>0.85781</v>
      </c>
      <c r="S590" s="80">
        <v>0.75102</v>
      </c>
      <c r="T590" s="80">
        <v>9.600544945336708</v>
      </c>
      <c r="U590" s="80">
        <v>10.835087279550956</v>
      </c>
      <c r="V590" s="80">
        <v>12.298265586498893</v>
      </c>
      <c r="W590" s="80">
        <v>8.13736663838877</v>
      </c>
      <c r="X590" s="63"/>
      <c r="Y590" s="63"/>
    </row>
    <row r="591" spans="1:25" ht="12.75">
      <c r="A591" s="11">
        <v>5859</v>
      </c>
      <c r="B591" s="14">
        <v>58</v>
      </c>
      <c r="C591" s="14">
        <v>59</v>
      </c>
      <c r="D591" s="80">
        <v>0.9300825969115932</v>
      </c>
      <c r="E591" s="80">
        <v>0.8693031763825773</v>
      </c>
      <c r="F591" s="80">
        <v>0.9236069105276246</v>
      </c>
      <c r="G591" s="80">
        <v>0.8580572651022469</v>
      </c>
      <c r="H591" s="80">
        <v>11.047268248611847</v>
      </c>
      <c r="I591" s="80">
        <v>11.701337267243586</v>
      </c>
      <c r="J591" s="80">
        <v>12.7081880622854</v>
      </c>
      <c r="K591" s="80">
        <v>10.040417453570031</v>
      </c>
      <c r="M591" s="11">
        <v>6562</v>
      </c>
      <c r="N591" s="14">
        <v>65</v>
      </c>
      <c r="O591" s="14">
        <v>62</v>
      </c>
      <c r="P591" s="80">
        <v>0.88207</v>
      </c>
      <c r="Q591" s="80">
        <v>0.78902</v>
      </c>
      <c r="R591" s="80">
        <v>0.86217</v>
      </c>
      <c r="S591" s="80">
        <v>0.75773</v>
      </c>
      <c r="T591" s="80">
        <v>9.600544945336708</v>
      </c>
      <c r="U591" s="80">
        <v>10.59586651273023</v>
      </c>
      <c r="V591" s="80">
        <v>12.16764855660881</v>
      </c>
      <c r="W591" s="80">
        <v>8.02876290145813</v>
      </c>
      <c r="X591" s="63"/>
      <c r="Y591" s="63"/>
    </row>
    <row r="592" spans="1:25" ht="12.75">
      <c r="A592" s="11">
        <v>5860</v>
      </c>
      <c r="B592" s="14">
        <v>58</v>
      </c>
      <c r="C592" s="14">
        <v>60</v>
      </c>
      <c r="D592" s="80">
        <v>0.9330309731111983</v>
      </c>
      <c r="E592" s="80">
        <v>0.874468658094556</v>
      </c>
      <c r="F592" s="80">
        <v>0.9261425004117647</v>
      </c>
      <c r="G592" s="80">
        <v>0.8624445056880349</v>
      </c>
      <c r="H592" s="80">
        <v>11.047268248611847</v>
      </c>
      <c r="I592" s="80">
        <v>11.52882058486999</v>
      </c>
      <c r="J592" s="80">
        <v>12.633120862997597</v>
      </c>
      <c r="K592" s="80">
        <v>9.94296797048424</v>
      </c>
      <c r="M592" s="11">
        <v>6563</v>
      </c>
      <c r="N592" s="14">
        <v>65</v>
      </c>
      <c r="O592" s="14">
        <v>63</v>
      </c>
      <c r="P592" s="80">
        <v>0.88733</v>
      </c>
      <c r="Q592" s="80">
        <v>0.79748</v>
      </c>
      <c r="R592" s="80">
        <v>0.86653</v>
      </c>
      <c r="S592" s="80">
        <v>0.76449</v>
      </c>
      <c r="T592" s="80">
        <v>9.600544945336708</v>
      </c>
      <c r="U592" s="80">
        <v>10.352217524746166</v>
      </c>
      <c r="V592" s="80">
        <v>12.03858785595797</v>
      </c>
      <c r="W592" s="80">
        <v>7.914174614124903</v>
      </c>
      <c r="X592" s="63"/>
      <c r="Y592" s="63"/>
    </row>
    <row r="593" spans="1:25" ht="12.75">
      <c r="A593" s="11">
        <v>5861</v>
      </c>
      <c r="B593" s="14">
        <v>58</v>
      </c>
      <c r="C593" s="14">
        <v>61</v>
      </c>
      <c r="D593" s="80">
        <v>0.9359826664350998</v>
      </c>
      <c r="E593" s="80">
        <v>0.8796686266006862</v>
      </c>
      <c r="F593" s="80">
        <v>0.9286828713036966</v>
      </c>
      <c r="G593" s="80">
        <v>0.8668608448684287</v>
      </c>
      <c r="H593" s="80">
        <v>11.047268248611847</v>
      </c>
      <c r="I593" s="80">
        <v>11.350340060338736</v>
      </c>
      <c r="J593" s="80">
        <v>12.558442934701372</v>
      </c>
      <c r="K593" s="80">
        <v>9.839165374249209</v>
      </c>
      <c r="M593" s="11">
        <v>6564</v>
      </c>
      <c r="N593" s="14">
        <v>65</v>
      </c>
      <c r="O593" s="14">
        <v>64</v>
      </c>
      <c r="P593" s="80">
        <v>0.89258</v>
      </c>
      <c r="Q593" s="80">
        <v>0.80599</v>
      </c>
      <c r="R593" s="80">
        <v>0.87089</v>
      </c>
      <c r="S593" s="80">
        <v>0.7713</v>
      </c>
      <c r="T593" s="80">
        <v>9.600544945336708</v>
      </c>
      <c r="U593" s="80">
        <v>10.104672229504997</v>
      </c>
      <c r="V593" s="80">
        <v>11.91146578734766</v>
      </c>
      <c r="W593" s="80">
        <v>7.793751387494046</v>
      </c>
      <c r="X593" s="63"/>
      <c r="Y593" s="63"/>
    </row>
    <row r="594" spans="1:25" ht="12.75">
      <c r="A594" s="11">
        <v>5862</v>
      </c>
      <c r="B594" s="14">
        <v>58</v>
      </c>
      <c r="C594" s="14">
        <v>62</v>
      </c>
      <c r="D594" s="80">
        <v>0.9389283259557357</v>
      </c>
      <c r="E594" s="80">
        <v>0.8848868073528315</v>
      </c>
      <c r="F594" s="80">
        <v>0.9312225482347558</v>
      </c>
      <c r="G594" s="80">
        <v>0.8712969633637981</v>
      </c>
      <c r="H594" s="80">
        <v>11.047268248611847</v>
      </c>
      <c r="I594" s="80">
        <v>11.166150695052348</v>
      </c>
      <c r="J594" s="80">
        <v>12.48438575060252</v>
      </c>
      <c r="K594" s="80">
        <v>9.729033193061674</v>
      </c>
      <c r="M594" s="11">
        <v>6565</v>
      </c>
      <c r="N594" s="14">
        <v>65</v>
      </c>
      <c r="O594" s="14">
        <v>65</v>
      </c>
      <c r="P594" s="80">
        <v>0.89778</v>
      </c>
      <c r="Q594" s="80">
        <v>0.81453</v>
      </c>
      <c r="R594" s="80">
        <v>0.87524</v>
      </c>
      <c r="S594" s="80">
        <v>0.77815</v>
      </c>
      <c r="T594" s="80">
        <v>9.600544945336708</v>
      </c>
      <c r="U594" s="80">
        <v>9.853863023301658</v>
      </c>
      <c r="V594" s="80">
        <v>11.786659855605027</v>
      </c>
      <c r="W594" s="80">
        <v>7.667748113033337</v>
      </c>
      <c r="X594" s="63"/>
      <c r="Y594" s="63"/>
    </row>
    <row r="595" spans="1:25" ht="12.75">
      <c r="A595" s="11">
        <v>5863</v>
      </c>
      <c r="B595" s="14">
        <v>58</v>
      </c>
      <c r="C595" s="14">
        <v>63</v>
      </c>
      <c r="D595" s="80">
        <v>0.9418586343120184</v>
      </c>
      <c r="E595" s="80">
        <v>0.8901066198862929</v>
      </c>
      <c r="F595" s="80">
        <v>0.9337562464996068</v>
      </c>
      <c r="G595" s="80">
        <v>0.8757436969118548</v>
      </c>
      <c r="H595" s="80">
        <v>11.047268248611847</v>
      </c>
      <c r="I595" s="80">
        <v>10.976552833162348</v>
      </c>
      <c r="J595" s="80">
        <v>12.411174124312305</v>
      </c>
      <c r="K595" s="80">
        <v>9.61264695746189</v>
      </c>
      <c r="M595" s="11">
        <v>6566</v>
      </c>
      <c r="N595" s="14">
        <v>65</v>
      </c>
      <c r="O595" s="14">
        <v>66</v>
      </c>
      <c r="P595" s="80">
        <v>0.90294</v>
      </c>
      <c r="Q595" s="80">
        <v>0.82305</v>
      </c>
      <c r="R595" s="80">
        <v>0.87956</v>
      </c>
      <c r="S595" s="80">
        <v>0.78501</v>
      </c>
      <c r="T595" s="80">
        <v>9.600544945336708</v>
      </c>
      <c r="U595" s="80">
        <v>9.600544945336708</v>
      </c>
      <c r="V595" s="80">
        <v>11.664539924654786</v>
      </c>
      <c r="W595" s="80">
        <v>7.5365499660186295</v>
      </c>
      <c r="X595" s="63"/>
      <c r="Y595" s="63"/>
    </row>
    <row r="596" spans="1:25" ht="12.75">
      <c r="A596" s="11">
        <v>5864</v>
      </c>
      <c r="B596" s="14">
        <v>58</v>
      </c>
      <c r="C596" s="14">
        <v>64</v>
      </c>
      <c r="D596" s="80">
        <v>0.9447637102262851</v>
      </c>
      <c r="E596" s="80">
        <v>0.8953101020547872</v>
      </c>
      <c r="F596" s="80">
        <v>0.9362789796944</v>
      </c>
      <c r="G596" s="80">
        <v>0.8801922325699773</v>
      </c>
      <c r="H596" s="80">
        <v>11.047268248611847</v>
      </c>
      <c r="I596" s="80">
        <v>10.78204688352501</v>
      </c>
      <c r="J596" s="80">
        <v>12.339041214052811</v>
      </c>
      <c r="K596" s="80">
        <v>9.490273918084045</v>
      </c>
      <c r="M596" s="11">
        <v>6567</v>
      </c>
      <c r="N596" s="14">
        <v>65</v>
      </c>
      <c r="O596" s="14">
        <v>67</v>
      </c>
      <c r="P596" s="80">
        <v>0.90803</v>
      </c>
      <c r="Q596" s="80">
        <v>0.83155</v>
      </c>
      <c r="R596" s="80">
        <v>0.88386</v>
      </c>
      <c r="S596" s="80">
        <v>0.79189</v>
      </c>
      <c r="T596" s="80">
        <v>9.600544945336708</v>
      </c>
      <c r="U596" s="80">
        <v>9.34521708601059</v>
      </c>
      <c r="V596" s="80">
        <v>11.545384567366419</v>
      </c>
      <c r="W596" s="80">
        <v>7.400377463980881</v>
      </c>
      <c r="X596" s="63"/>
      <c r="Y596" s="63"/>
    </row>
    <row r="597" spans="1:25" ht="12.75">
      <c r="A597" s="11">
        <v>5865</v>
      </c>
      <c r="B597" s="14">
        <v>58</v>
      </c>
      <c r="C597" s="14">
        <v>65</v>
      </c>
      <c r="D597" s="80">
        <v>0.9476348217455919</v>
      </c>
      <c r="E597" s="80">
        <v>0.9004809750365881</v>
      </c>
      <c r="F597" s="80">
        <v>0.9387861370543412</v>
      </c>
      <c r="G597" s="80">
        <v>0.8846342568956936</v>
      </c>
      <c r="H597" s="80">
        <v>11.047268248611847</v>
      </c>
      <c r="I597" s="80">
        <v>10.583019649789476</v>
      </c>
      <c r="J597" s="80">
        <v>12.268186174797284</v>
      </c>
      <c r="K597" s="80">
        <v>9.362101723604036</v>
      </c>
      <c r="M597" s="11">
        <v>6568</v>
      </c>
      <c r="N597" s="14">
        <v>65</v>
      </c>
      <c r="O597" s="14">
        <v>68</v>
      </c>
      <c r="P597" s="80">
        <v>0.91303</v>
      </c>
      <c r="Q597" s="80">
        <v>0.83998</v>
      </c>
      <c r="R597" s="80">
        <v>0.88813</v>
      </c>
      <c r="S597" s="80">
        <v>0.79877</v>
      </c>
      <c r="T597" s="80">
        <v>9.600544945336708</v>
      </c>
      <c r="U597" s="80">
        <v>9.088833284400538</v>
      </c>
      <c r="V597" s="80">
        <v>11.429530573673215</v>
      </c>
      <c r="W597" s="80">
        <v>7.259847656064029</v>
      </c>
      <c r="X597" s="63"/>
      <c r="Y597" s="63"/>
    </row>
    <row r="598" spans="1:25" ht="12.75">
      <c r="A598" s="11">
        <v>5866</v>
      </c>
      <c r="B598" s="14">
        <v>58</v>
      </c>
      <c r="C598" s="14">
        <v>66</v>
      </c>
      <c r="D598" s="80">
        <v>0.9504653273631923</v>
      </c>
      <c r="E598" s="80">
        <v>0.9056064103526231</v>
      </c>
      <c r="F598" s="80">
        <v>0.9412733951144892</v>
      </c>
      <c r="G598" s="80">
        <v>0.8890618132867995</v>
      </c>
      <c r="H598" s="80">
        <v>11.047268248611847</v>
      </c>
      <c r="I598" s="80">
        <v>10.379509973405066</v>
      </c>
      <c r="J598" s="80">
        <v>12.198752264032986</v>
      </c>
      <c r="K598" s="80">
        <v>9.228025957983927</v>
      </c>
      <c r="M598" s="11">
        <v>6569</v>
      </c>
      <c r="N598" s="14">
        <v>65</v>
      </c>
      <c r="O598" s="14">
        <v>69</v>
      </c>
      <c r="P598" s="80">
        <v>0.91793</v>
      </c>
      <c r="Q598" s="80">
        <v>0.84831</v>
      </c>
      <c r="R598" s="80">
        <v>0.89235</v>
      </c>
      <c r="S598" s="80">
        <v>0.80563</v>
      </c>
      <c r="T598" s="80">
        <v>9.600544945336708</v>
      </c>
      <c r="U598" s="80">
        <v>8.83251293878797</v>
      </c>
      <c r="V598" s="80">
        <v>11.317292578536009</v>
      </c>
      <c r="W598" s="80">
        <v>7.1157653055886705</v>
      </c>
      <c r="X598" s="63"/>
      <c r="Y598" s="63"/>
    </row>
    <row r="599" spans="1:25" ht="12.75">
      <c r="A599" s="11">
        <v>5867</v>
      </c>
      <c r="B599" s="14">
        <v>58</v>
      </c>
      <c r="C599" s="14">
        <v>67</v>
      </c>
      <c r="D599" s="80">
        <v>0.953250341727371</v>
      </c>
      <c r="E599" s="80">
        <v>0.9106765254311494</v>
      </c>
      <c r="F599" s="80">
        <v>0.9437365505491744</v>
      </c>
      <c r="G599" s="80">
        <v>0.8934670143512431</v>
      </c>
      <c r="H599" s="80">
        <v>11.047268248611847</v>
      </c>
      <c r="I599" s="80">
        <v>10.171201717661095</v>
      </c>
      <c r="J599" s="80">
        <v>12.130836735230048</v>
      </c>
      <c r="K599" s="80">
        <v>9.087633231042894</v>
      </c>
      <c r="M599" s="11">
        <v>6570</v>
      </c>
      <c r="N599" s="14">
        <v>65</v>
      </c>
      <c r="O599" s="14">
        <v>70</v>
      </c>
      <c r="P599" s="80">
        <v>0.92272</v>
      </c>
      <c r="Q599" s="80">
        <v>0.85653</v>
      </c>
      <c r="R599" s="80">
        <v>0.89654</v>
      </c>
      <c r="S599" s="80">
        <v>0.81248</v>
      </c>
      <c r="T599" s="80">
        <v>9.600544945336708</v>
      </c>
      <c r="U599" s="80">
        <v>8.575986307576505</v>
      </c>
      <c r="V599" s="80">
        <v>11.208676100767677</v>
      </c>
      <c r="W599" s="80">
        <v>6.967855152145537</v>
      </c>
      <c r="X599" s="63"/>
      <c r="Y599" s="63"/>
    </row>
    <row r="600" spans="1:25" ht="12.75">
      <c r="A600" s="11">
        <v>5868</v>
      </c>
      <c r="B600" s="14">
        <v>58</v>
      </c>
      <c r="C600" s="14">
        <v>68</v>
      </c>
      <c r="D600" s="80">
        <v>0.9559865227851999</v>
      </c>
      <c r="E600" s="80">
        <v>0.9156840823556172</v>
      </c>
      <c r="F600" s="80">
        <v>0.9461713408717866</v>
      </c>
      <c r="G600" s="80">
        <v>0.8978417247207083</v>
      </c>
      <c r="H600" s="80">
        <v>11.047268248611847</v>
      </c>
      <c r="I600" s="80">
        <v>9.957383952091014</v>
      </c>
      <c r="J600" s="80">
        <v>12.064497419451161</v>
      </c>
      <c r="K600" s="80">
        <v>8.9401547812517</v>
      </c>
      <c r="M600" s="11">
        <v>6640</v>
      </c>
      <c r="N600" s="14">
        <v>66</v>
      </c>
      <c r="O600" s="14">
        <v>40</v>
      </c>
      <c r="P600" s="80">
        <v>0.77151</v>
      </c>
      <c r="Q600" s="80">
        <v>0.62802</v>
      </c>
      <c r="R600" s="80">
        <v>0.76711</v>
      </c>
      <c r="S600" s="80">
        <v>0.62221</v>
      </c>
      <c r="T600" s="80">
        <v>9.34521708601059</v>
      </c>
      <c r="U600" s="80">
        <v>14.651451235201971</v>
      </c>
      <c r="V600" s="80">
        <v>14.880409826309663</v>
      </c>
      <c r="W600" s="80">
        <v>9.116258494902898</v>
      </c>
      <c r="X600" s="63"/>
      <c r="Y600" s="63"/>
    </row>
    <row r="601" spans="1:25" ht="12.75">
      <c r="A601" s="11">
        <v>5869</v>
      </c>
      <c r="B601" s="14">
        <v>58</v>
      </c>
      <c r="C601" s="14">
        <v>69</v>
      </c>
      <c r="D601" s="80">
        <v>0.9586737746060081</v>
      </c>
      <c r="E601" s="80">
        <v>0.9206277065661681</v>
      </c>
      <c r="F601" s="80">
        <v>0.9485731117733015</v>
      </c>
      <c r="G601" s="80">
        <v>0.9021769581840666</v>
      </c>
      <c r="H601" s="80">
        <v>11.047268248611847</v>
      </c>
      <c r="I601" s="80">
        <v>9.736404867527444</v>
      </c>
      <c r="J601" s="80">
        <v>11.999712989104841</v>
      </c>
      <c r="K601" s="80">
        <v>8.78396012703445</v>
      </c>
      <c r="M601" s="11">
        <v>6641</v>
      </c>
      <c r="N601" s="14">
        <v>66</v>
      </c>
      <c r="O601" s="14">
        <v>41</v>
      </c>
      <c r="P601" s="80">
        <v>0.7748</v>
      </c>
      <c r="Q601" s="80">
        <v>0.63239</v>
      </c>
      <c r="R601" s="80">
        <v>0.76998</v>
      </c>
      <c r="S601" s="80">
        <v>0.62599</v>
      </c>
      <c r="T601" s="80">
        <v>9.34521708601059</v>
      </c>
      <c r="U601" s="80">
        <v>14.524888242377765</v>
      </c>
      <c r="V601" s="80">
        <v>14.777602222461867</v>
      </c>
      <c r="W601" s="80">
        <v>9.092503105926488</v>
      </c>
      <c r="X601" s="63"/>
      <c r="Y601" s="63"/>
    </row>
    <row r="602" spans="1:25" ht="12.75">
      <c r="A602" s="11">
        <v>5870</v>
      </c>
      <c r="B602" s="14">
        <v>58</v>
      </c>
      <c r="C602" s="14">
        <v>70</v>
      </c>
      <c r="D602" s="80">
        <v>0.9613104135623464</v>
      </c>
      <c r="E602" s="80">
        <v>0.9255030821340042</v>
      </c>
      <c r="F602" s="80">
        <v>0.9509365441426771</v>
      </c>
      <c r="G602" s="80">
        <v>0.9064623677750226</v>
      </c>
      <c r="H602" s="80">
        <v>11.047268248611847</v>
      </c>
      <c r="I602" s="80">
        <v>9.506681920448004</v>
      </c>
      <c r="J602" s="80">
        <v>11.936500765766555</v>
      </c>
      <c r="K602" s="80">
        <v>8.617449403293298</v>
      </c>
      <c r="M602" s="11">
        <v>6642</v>
      </c>
      <c r="N602" s="14">
        <v>66</v>
      </c>
      <c r="O602" s="14">
        <v>42</v>
      </c>
      <c r="P602" s="80">
        <v>0.77824</v>
      </c>
      <c r="Q602" s="80">
        <v>0.63698</v>
      </c>
      <c r="R602" s="80">
        <v>0.77298</v>
      </c>
      <c r="S602" s="80">
        <v>0.62996</v>
      </c>
      <c r="T602" s="80">
        <v>9.34521708601059</v>
      </c>
      <c r="U602" s="80">
        <v>14.392811567186646</v>
      </c>
      <c r="V602" s="80">
        <v>14.671138813915713</v>
      </c>
      <c r="W602" s="80">
        <v>9.066889839281524</v>
      </c>
      <c r="X602" s="63"/>
      <c r="Y602" s="63"/>
    </row>
    <row r="603" spans="1:25" ht="12.75">
      <c r="A603" s="11">
        <v>5871</v>
      </c>
      <c r="B603" s="14">
        <v>58</v>
      </c>
      <c r="C603" s="14">
        <v>71</v>
      </c>
      <c r="D603" s="80">
        <v>0.96388949946732</v>
      </c>
      <c r="E603" s="80">
        <v>0.9302960437506306</v>
      </c>
      <c r="F603" s="80">
        <v>0.9532559544249708</v>
      </c>
      <c r="G603" s="80">
        <v>0.9106867705192433</v>
      </c>
      <c r="H603" s="80">
        <v>11.047268248611847</v>
      </c>
      <c r="I603" s="80">
        <v>9.267772420208832</v>
      </c>
      <c r="J603" s="80">
        <v>11.875002933553386</v>
      </c>
      <c r="K603" s="80">
        <v>8.440037735267293</v>
      </c>
      <c r="M603" s="11">
        <v>6643</v>
      </c>
      <c r="N603" s="14">
        <v>66</v>
      </c>
      <c r="O603" s="14">
        <v>43</v>
      </c>
      <c r="P603" s="80">
        <v>0.78182</v>
      </c>
      <c r="Q603" s="80">
        <v>0.64179</v>
      </c>
      <c r="R603" s="80">
        <v>0.77608</v>
      </c>
      <c r="S603" s="80">
        <v>0.6341</v>
      </c>
      <c r="T603" s="80">
        <v>9.34521708601059</v>
      </c>
      <c r="U603" s="80">
        <v>14.255146405663213</v>
      </c>
      <c r="V603" s="80">
        <v>14.561158230174154</v>
      </c>
      <c r="W603" s="80">
        <v>9.03920526149965</v>
      </c>
      <c r="X603" s="63"/>
      <c r="Y603" s="63"/>
    </row>
    <row r="604" spans="1:25" ht="12.75">
      <c r="A604" s="11">
        <v>5872</v>
      </c>
      <c r="B604" s="14">
        <v>58</v>
      </c>
      <c r="C604" s="14">
        <v>72</v>
      </c>
      <c r="D604" s="80">
        <v>0.9664003906883902</v>
      </c>
      <c r="E604" s="80">
        <v>0.9349852515900753</v>
      </c>
      <c r="F604" s="80">
        <v>0.9555259105110447</v>
      </c>
      <c r="G604" s="80">
        <v>0.9148392670789646</v>
      </c>
      <c r="H604" s="80">
        <v>11.047268248611847</v>
      </c>
      <c r="I604" s="80">
        <v>9.0203343406864</v>
      </c>
      <c r="J604" s="80">
        <v>11.815446532257486</v>
      </c>
      <c r="K604" s="80">
        <v>8.25215605704076</v>
      </c>
      <c r="M604" s="11">
        <v>6644</v>
      </c>
      <c r="N604" s="14">
        <v>66</v>
      </c>
      <c r="O604" s="14">
        <v>44</v>
      </c>
      <c r="P604" s="80">
        <v>0.78554</v>
      </c>
      <c r="Q604" s="80">
        <v>0.64683</v>
      </c>
      <c r="R604" s="80">
        <v>0.77931</v>
      </c>
      <c r="S604" s="80">
        <v>0.63842</v>
      </c>
      <c r="T604" s="80">
        <v>9.34521708601059</v>
      </c>
      <c r="U604" s="80">
        <v>14.111860029959388</v>
      </c>
      <c r="V604" s="80">
        <v>14.447822656092423</v>
      </c>
      <c r="W604" s="80">
        <v>9.009254459877557</v>
      </c>
      <c r="X604" s="63"/>
      <c r="Y604" s="63"/>
    </row>
    <row r="605" spans="1:25" ht="12.75">
      <c r="A605" s="11">
        <v>5873</v>
      </c>
      <c r="B605" s="14">
        <v>58</v>
      </c>
      <c r="C605" s="14">
        <v>73</v>
      </c>
      <c r="D605" s="80">
        <v>0.9688301537132382</v>
      </c>
      <c r="E605" s="80">
        <v>0.9395446902076491</v>
      </c>
      <c r="F605" s="80">
        <v>0.9577418162562675</v>
      </c>
      <c r="G605" s="80">
        <v>0.9189103344970754</v>
      </c>
      <c r="H605" s="80">
        <v>11.047268248611847</v>
      </c>
      <c r="I605" s="80">
        <v>8.766099567326068</v>
      </c>
      <c r="J605" s="80">
        <v>11.758108330291652</v>
      </c>
      <c r="K605" s="80">
        <v>8.055259485646264</v>
      </c>
      <c r="M605" s="11">
        <v>6645</v>
      </c>
      <c r="N605" s="14">
        <v>66</v>
      </c>
      <c r="O605" s="14">
        <v>45</v>
      </c>
      <c r="P605" s="80">
        <v>0.78941</v>
      </c>
      <c r="Q605" s="80">
        <v>0.65208</v>
      </c>
      <c r="R605" s="80">
        <v>0.78265</v>
      </c>
      <c r="S605" s="80">
        <v>0.64291</v>
      </c>
      <c r="T605" s="80">
        <v>9.34521708601059</v>
      </c>
      <c r="U605" s="80">
        <v>13.962932386937966</v>
      </c>
      <c r="V605" s="80">
        <v>14.331304686362163</v>
      </c>
      <c r="W605" s="80">
        <v>8.976844786586394</v>
      </c>
      <c r="X605" s="63"/>
      <c r="Y605" s="63"/>
    </row>
    <row r="606" spans="1:25" ht="12.75">
      <c r="A606" s="11">
        <v>5874</v>
      </c>
      <c r="B606" s="14">
        <v>58</v>
      </c>
      <c r="C606" s="14">
        <v>74</v>
      </c>
      <c r="D606" s="80">
        <v>0.9711698394561208</v>
      </c>
      <c r="E606" s="80">
        <v>0.9439554522885797</v>
      </c>
      <c r="F606" s="80">
        <v>0.9599000928882362</v>
      </c>
      <c r="G606" s="80">
        <v>0.9228922013403184</v>
      </c>
      <c r="H606" s="80">
        <v>11.047268248611847</v>
      </c>
      <c r="I606" s="80">
        <v>8.506256302654792</v>
      </c>
      <c r="J606" s="80">
        <v>11.703166946944602</v>
      </c>
      <c r="K606" s="80">
        <v>7.850357604322038</v>
      </c>
      <c r="M606" s="11">
        <v>6646</v>
      </c>
      <c r="N606" s="14">
        <v>66</v>
      </c>
      <c r="O606" s="14">
        <v>46</v>
      </c>
      <c r="P606" s="80">
        <v>0.79341</v>
      </c>
      <c r="Q606" s="80">
        <v>0.65757</v>
      </c>
      <c r="R606" s="80">
        <v>0.78608</v>
      </c>
      <c r="S606" s="80">
        <v>0.64756</v>
      </c>
      <c r="T606" s="80">
        <v>9.34521708601059</v>
      </c>
      <c r="U606" s="80">
        <v>13.808412018555867</v>
      </c>
      <c r="V606" s="80">
        <v>14.211805519334671</v>
      </c>
      <c r="W606" s="80">
        <v>8.941823585231784</v>
      </c>
      <c r="X606" s="63"/>
      <c r="Y606" s="63"/>
    </row>
    <row r="607" spans="1:25" ht="12.75">
      <c r="A607" s="11">
        <v>5875</v>
      </c>
      <c r="B607" s="14">
        <v>58</v>
      </c>
      <c r="C607" s="14">
        <v>75</v>
      </c>
      <c r="D607" s="80">
        <v>0.9734148921028303</v>
      </c>
      <c r="E607" s="80">
        <v>0.9482067143613865</v>
      </c>
      <c r="F607" s="80">
        <v>0.9619977339144643</v>
      </c>
      <c r="G607" s="80">
        <v>0.9267780672024001</v>
      </c>
      <c r="H607" s="80">
        <v>11.047268248611847</v>
      </c>
      <c r="I607" s="80">
        <v>8.241080326984909</v>
      </c>
      <c r="J607" s="80">
        <v>11.65069607849396</v>
      </c>
      <c r="K607" s="80">
        <v>7.637652497102797</v>
      </c>
      <c r="M607" s="11">
        <v>6647</v>
      </c>
      <c r="N607" s="14">
        <v>66</v>
      </c>
      <c r="O607" s="14">
        <v>47</v>
      </c>
      <c r="P607" s="80">
        <v>0.79756</v>
      </c>
      <c r="Q607" s="80">
        <v>0.66328</v>
      </c>
      <c r="R607" s="80">
        <v>0.78963</v>
      </c>
      <c r="S607" s="80">
        <v>0.65239</v>
      </c>
      <c r="T607" s="80">
        <v>9.34521708601059</v>
      </c>
      <c r="U607" s="80">
        <v>13.648076076793563</v>
      </c>
      <c r="V607" s="80">
        <v>14.089436283694127</v>
      </c>
      <c r="W607" s="80">
        <v>8.903856879110027</v>
      </c>
      <c r="X607" s="63"/>
      <c r="Y607" s="63"/>
    </row>
    <row r="608" spans="1:25" ht="12.75">
      <c r="A608" s="11">
        <v>5876</v>
      </c>
      <c r="B608" s="14">
        <v>58</v>
      </c>
      <c r="C608" s="14">
        <v>76</v>
      </c>
      <c r="D608" s="80">
        <v>0.9755602783626305</v>
      </c>
      <c r="E608" s="80">
        <v>0.9522866576010026</v>
      </c>
      <c r="F608" s="80">
        <v>0.9640320519381977</v>
      </c>
      <c r="G608" s="80">
        <v>0.930561658535682</v>
      </c>
      <c r="H608" s="80">
        <v>11.047268248611847</v>
      </c>
      <c r="I608" s="80">
        <v>7.971273340203032</v>
      </c>
      <c r="J608" s="80">
        <v>11.600780248714278</v>
      </c>
      <c r="K608" s="80">
        <v>7.417761340100599</v>
      </c>
      <c r="M608" s="11">
        <v>6648</v>
      </c>
      <c r="N608" s="14">
        <v>66</v>
      </c>
      <c r="O608" s="14">
        <v>48</v>
      </c>
      <c r="P608" s="80">
        <v>0.80183</v>
      </c>
      <c r="Q608" s="80">
        <v>0.66922</v>
      </c>
      <c r="R608" s="80">
        <v>0.79328</v>
      </c>
      <c r="S608" s="80">
        <v>0.65738</v>
      </c>
      <c r="T608" s="80">
        <v>9.34521708601059</v>
      </c>
      <c r="U608" s="80">
        <v>13.481997168412134</v>
      </c>
      <c r="V608" s="80">
        <v>13.96442015526142</v>
      </c>
      <c r="W608" s="80">
        <v>8.862794099161304</v>
      </c>
      <c r="X608" s="63"/>
      <c r="Y608" s="63"/>
    </row>
    <row r="609" spans="1:25" ht="12.75">
      <c r="A609" s="11">
        <v>5877</v>
      </c>
      <c r="B609" s="14">
        <v>58</v>
      </c>
      <c r="C609" s="14">
        <v>77</v>
      </c>
      <c r="D609" s="80">
        <v>0.9776010833038251</v>
      </c>
      <c r="E609" s="80">
        <v>0.9561836064267736</v>
      </c>
      <c r="F609" s="80">
        <v>0.9660008535128297</v>
      </c>
      <c r="G609" s="80">
        <v>0.9342375734009524</v>
      </c>
      <c r="H609" s="80">
        <v>11.047268248611847</v>
      </c>
      <c r="I609" s="80">
        <v>7.697902479305659</v>
      </c>
      <c r="J609" s="80">
        <v>11.55350099537381</v>
      </c>
      <c r="K609" s="80">
        <v>7.191669732543694</v>
      </c>
      <c r="M609" s="11">
        <v>6649</v>
      </c>
      <c r="N609" s="14">
        <v>66</v>
      </c>
      <c r="O609" s="14">
        <v>49</v>
      </c>
      <c r="P609" s="80">
        <v>0.80624</v>
      </c>
      <c r="Q609" s="80">
        <v>0.67538</v>
      </c>
      <c r="R609" s="80">
        <v>0.79701</v>
      </c>
      <c r="S609" s="80">
        <v>0.66253</v>
      </c>
      <c r="T609" s="80">
        <v>9.34521708601059</v>
      </c>
      <c r="U609" s="80">
        <v>13.310311019081112</v>
      </c>
      <c r="V609" s="80">
        <v>13.837002584918398</v>
      </c>
      <c r="W609" s="80">
        <v>8.818525520173306</v>
      </c>
      <c r="X609" s="63"/>
      <c r="Y609" s="63"/>
    </row>
    <row r="610" spans="1:25" ht="12.75">
      <c r="A610" s="11">
        <v>5878</v>
      </c>
      <c r="B610" s="14">
        <v>58</v>
      </c>
      <c r="C610" s="14">
        <v>78</v>
      </c>
      <c r="D610" s="80">
        <v>0.9795328855623041</v>
      </c>
      <c r="E610" s="80">
        <v>0.9598867731979874</v>
      </c>
      <c r="F610" s="80">
        <v>0.9679026044624868</v>
      </c>
      <c r="G610" s="80">
        <v>0.9378016150873109</v>
      </c>
      <c r="H610" s="80">
        <v>11.047268248611847</v>
      </c>
      <c r="I610" s="80">
        <v>7.422383396961946</v>
      </c>
      <c r="J610" s="80">
        <v>11.508928508105637</v>
      </c>
      <c r="K610" s="80">
        <v>6.960723137468154</v>
      </c>
      <c r="M610" s="11">
        <v>6650</v>
      </c>
      <c r="N610" s="14">
        <v>66</v>
      </c>
      <c r="O610" s="14">
        <v>50</v>
      </c>
      <c r="P610" s="80">
        <v>0.81077</v>
      </c>
      <c r="Q610" s="80">
        <v>0.68176</v>
      </c>
      <c r="R610" s="80">
        <v>0.80085</v>
      </c>
      <c r="S610" s="80">
        <v>0.66785</v>
      </c>
      <c r="T610" s="80">
        <v>9.34521708601059</v>
      </c>
      <c r="U610" s="80">
        <v>13.133242467071671</v>
      </c>
      <c r="V610" s="80">
        <v>13.707457393025685</v>
      </c>
      <c r="W610" s="80">
        <v>8.771002160056575</v>
      </c>
      <c r="X610" s="63"/>
      <c r="Y610" s="63"/>
    </row>
    <row r="611" spans="1:25" ht="12.75">
      <c r="A611" s="11">
        <v>5879</v>
      </c>
      <c r="B611" s="14">
        <v>58</v>
      </c>
      <c r="C611" s="14">
        <v>79</v>
      </c>
      <c r="D611" s="80">
        <v>0.9813549446162643</v>
      </c>
      <c r="E611" s="80">
        <v>0.9633924392995943</v>
      </c>
      <c r="F611" s="80">
        <v>0.9697363001206174</v>
      </c>
      <c r="G611" s="80">
        <v>0.9412505752014252</v>
      </c>
      <c r="H611" s="80">
        <v>11.047268248611847</v>
      </c>
      <c r="I611" s="80">
        <v>7.145273192322084</v>
      </c>
      <c r="J611" s="80">
        <v>11.467048938689445</v>
      </c>
      <c r="K611" s="80">
        <v>6.725492502244485</v>
      </c>
      <c r="M611" s="11">
        <v>6651</v>
      </c>
      <c r="N611" s="14">
        <v>66</v>
      </c>
      <c r="O611" s="14">
        <v>51</v>
      </c>
      <c r="P611" s="80">
        <v>0.81542</v>
      </c>
      <c r="Q611" s="80">
        <v>0.68836</v>
      </c>
      <c r="R611" s="80">
        <v>0.80477</v>
      </c>
      <c r="S611" s="80">
        <v>0.67332</v>
      </c>
      <c r="T611" s="80">
        <v>9.34521708601059</v>
      </c>
      <c r="U611" s="80">
        <v>12.950888759496237</v>
      </c>
      <c r="V611" s="80">
        <v>13.576014839309558</v>
      </c>
      <c r="W611" s="80">
        <v>8.720091006197272</v>
      </c>
      <c r="X611" s="63"/>
      <c r="Y611" s="63"/>
    </row>
    <row r="612" spans="1:25" ht="12.75">
      <c r="A612" s="11">
        <v>5880</v>
      </c>
      <c r="B612" s="14">
        <v>58</v>
      </c>
      <c r="C612" s="14">
        <v>80</v>
      </c>
      <c r="D612" s="80">
        <v>0.983068571221859</v>
      </c>
      <c r="E612" s="80">
        <v>0.9667009431242962</v>
      </c>
      <c r="F612" s="80">
        <v>0.9715009675851192</v>
      </c>
      <c r="G612" s="80">
        <v>0.9445813140962008</v>
      </c>
      <c r="H612" s="80">
        <v>11.047268248611847</v>
      </c>
      <c r="I612" s="80">
        <v>6.866548106596771</v>
      </c>
      <c r="J612" s="80">
        <v>11.42780332137466</v>
      </c>
      <c r="K612" s="80">
        <v>6.486013033833958</v>
      </c>
      <c r="M612" s="11">
        <v>6652</v>
      </c>
      <c r="N612" s="14">
        <v>66</v>
      </c>
      <c r="O612" s="14">
        <v>52</v>
      </c>
      <c r="P612" s="80">
        <v>0.82019</v>
      </c>
      <c r="Q612" s="80">
        <v>0.69519</v>
      </c>
      <c r="R612" s="80">
        <v>0.80878</v>
      </c>
      <c r="S612" s="80">
        <v>0.67895</v>
      </c>
      <c r="T612" s="80">
        <v>9.34521708601059</v>
      </c>
      <c r="U612" s="80">
        <v>12.76291009025659</v>
      </c>
      <c r="V612" s="80">
        <v>13.442773582242005</v>
      </c>
      <c r="W612" s="80">
        <v>8.665353594025177</v>
      </c>
      <c r="X612" s="63"/>
      <c r="Y612" s="63"/>
    </row>
    <row r="613" spans="1:25" ht="12.75">
      <c r="A613" s="11">
        <v>5881</v>
      </c>
      <c r="B613" s="14">
        <v>58</v>
      </c>
      <c r="C613" s="14">
        <v>81</v>
      </c>
      <c r="D613" s="80">
        <v>0.9846738217459423</v>
      </c>
      <c r="E613" s="80">
        <v>0.9698103357388326</v>
      </c>
      <c r="F613" s="80">
        <v>0.9731955495810625</v>
      </c>
      <c r="G613" s="80">
        <v>0.9477905449124197</v>
      </c>
      <c r="H613" s="80">
        <v>11.047268248611847</v>
      </c>
      <c r="I613" s="80">
        <v>6.586841515746216</v>
      </c>
      <c r="J613" s="80">
        <v>11.391163654897207</v>
      </c>
      <c r="K613" s="80">
        <v>6.2429461094608545</v>
      </c>
      <c r="M613" s="11">
        <v>6653</v>
      </c>
      <c r="N613" s="14">
        <v>66</v>
      </c>
      <c r="O613" s="14">
        <v>53</v>
      </c>
      <c r="P613" s="80">
        <v>0.82507</v>
      </c>
      <c r="Q613" s="80">
        <v>0.70223</v>
      </c>
      <c r="R613" s="80">
        <v>0.81287</v>
      </c>
      <c r="S613" s="80">
        <v>0.68473</v>
      </c>
      <c r="T613" s="80">
        <v>9.34521708601059</v>
      </c>
      <c r="U613" s="80">
        <v>12.569348154909962</v>
      </c>
      <c r="V613" s="80">
        <v>13.30797488107049</v>
      </c>
      <c r="W613" s="80">
        <v>8.606590359850063</v>
      </c>
      <c r="X613" s="63"/>
      <c r="Y613" s="63"/>
    </row>
    <row r="614" spans="1:25" ht="12.75">
      <c r="A614" s="11">
        <v>5882</v>
      </c>
      <c r="B614" s="14">
        <v>58</v>
      </c>
      <c r="C614" s="14">
        <v>82</v>
      </c>
      <c r="D614" s="80">
        <v>0.986170263277281</v>
      </c>
      <c r="E614" s="80">
        <v>0.9727178318289648</v>
      </c>
      <c r="F614" s="80">
        <v>0.974819227097468</v>
      </c>
      <c r="G614" s="80">
        <v>0.9508754483733849</v>
      </c>
      <c r="H614" s="80">
        <v>11.047268248611847</v>
      </c>
      <c r="I614" s="80">
        <v>6.307369945701943</v>
      </c>
      <c r="J614" s="80">
        <v>11.357114969137642</v>
      </c>
      <c r="K614" s="80">
        <v>5.997523225176147</v>
      </c>
      <c r="M614" s="11">
        <v>6654</v>
      </c>
      <c r="N614" s="14">
        <v>66</v>
      </c>
      <c r="O614" s="14">
        <v>54</v>
      </c>
      <c r="P614" s="80">
        <v>0.83005</v>
      </c>
      <c r="Q614" s="80">
        <v>0.70948</v>
      </c>
      <c r="R614" s="80">
        <v>0.81703</v>
      </c>
      <c r="S614" s="80">
        <v>0.69066</v>
      </c>
      <c r="T614" s="80">
        <v>9.34521708601059</v>
      </c>
      <c r="U614" s="80">
        <v>12.370496473688869</v>
      </c>
      <c r="V614" s="80">
        <v>13.171944464444602</v>
      </c>
      <c r="W614" s="80">
        <v>8.543769095254858</v>
      </c>
      <c r="X614" s="63"/>
      <c r="Y614" s="63"/>
    </row>
    <row r="615" spans="1:25" ht="12.75">
      <c r="A615" s="11">
        <v>5883</v>
      </c>
      <c r="B615" s="14">
        <v>58</v>
      </c>
      <c r="C615" s="14">
        <v>83</v>
      </c>
      <c r="D615" s="80">
        <v>0.9875575572009363</v>
      </c>
      <c r="E615" s="80">
        <v>0.9754209380459619</v>
      </c>
      <c r="F615" s="80">
        <v>0.9763717587338346</v>
      </c>
      <c r="G615" s="80">
        <v>0.9538343310322532</v>
      </c>
      <c r="H615" s="80">
        <v>11.047268248611847</v>
      </c>
      <c r="I615" s="80">
        <v>6.029884548794651</v>
      </c>
      <c r="J615" s="80">
        <v>11.325641902605232</v>
      </c>
      <c r="K615" s="80">
        <v>5.751510894801266</v>
      </c>
      <c r="M615" s="11">
        <v>6655</v>
      </c>
      <c r="N615" s="14">
        <v>66</v>
      </c>
      <c r="O615" s="14">
        <v>55</v>
      </c>
      <c r="P615" s="80">
        <v>0.83513</v>
      </c>
      <c r="Q615" s="80">
        <v>0.71693</v>
      </c>
      <c r="R615" s="80">
        <v>0.82126</v>
      </c>
      <c r="S615" s="80">
        <v>0.69673</v>
      </c>
      <c r="T615" s="80">
        <v>9.34521708601059</v>
      </c>
      <c r="U615" s="80">
        <v>12.16674593030391</v>
      </c>
      <c r="V615" s="80">
        <v>13.035033810042796</v>
      </c>
      <c r="W615" s="80">
        <v>8.476929206271704</v>
      </c>
      <c r="X615" s="63"/>
      <c r="Y615" s="63"/>
    </row>
    <row r="616" spans="1:25" ht="12.75">
      <c r="A616" s="11">
        <v>5884</v>
      </c>
      <c r="B616" s="14">
        <v>58</v>
      </c>
      <c r="C616" s="14">
        <v>84</v>
      </c>
      <c r="D616" s="80">
        <v>0.9888390072007966</v>
      </c>
      <c r="E616" s="80">
        <v>0.9779244000852291</v>
      </c>
      <c r="F616" s="80">
        <v>0.9778533713369452</v>
      </c>
      <c r="G616" s="80">
        <v>0.9566664350455821</v>
      </c>
      <c r="H616" s="80">
        <v>11.047268248611847</v>
      </c>
      <c r="I616" s="80">
        <v>5.754899091682715</v>
      </c>
      <c r="J616" s="80">
        <v>11.296648542207398</v>
      </c>
      <c r="K616" s="80">
        <v>5.505518798087161</v>
      </c>
      <c r="M616" s="11">
        <v>6656</v>
      </c>
      <c r="N616" s="14">
        <v>66</v>
      </c>
      <c r="O616" s="14">
        <v>56</v>
      </c>
      <c r="P616" s="80">
        <v>0.8403</v>
      </c>
      <c r="Q616" s="80">
        <v>0.72458</v>
      </c>
      <c r="R616" s="80">
        <v>0.82556</v>
      </c>
      <c r="S616" s="80">
        <v>0.70294</v>
      </c>
      <c r="T616" s="80">
        <v>9.34521708601059</v>
      </c>
      <c r="U616" s="80">
        <v>11.957906382297145</v>
      </c>
      <c r="V616" s="80">
        <v>12.897420258112534</v>
      </c>
      <c r="W616" s="80">
        <v>8.4057032101952</v>
      </c>
      <c r="X616" s="63"/>
      <c r="Y616" s="63"/>
    </row>
    <row r="617" spans="1:25" ht="12.75">
      <c r="A617" s="11">
        <v>5885</v>
      </c>
      <c r="B617" s="14">
        <v>58</v>
      </c>
      <c r="C617" s="14">
        <v>85</v>
      </c>
      <c r="D617" s="80">
        <v>0.9900196768187278</v>
      </c>
      <c r="E617" s="80">
        <v>0.9802365988403947</v>
      </c>
      <c r="F617" s="80">
        <v>0.979264002380728</v>
      </c>
      <c r="G617" s="80">
        <v>0.9593704980178303</v>
      </c>
      <c r="H617" s="80">
        <v>11.047268248611847</v>
      </c>
      <c r="I617" s="80">
        <v>5.482064905648727</v>
      </c>
      <c r="J617" s="80">
        <v>11.270001815562285</v>
      </c>
      <c r="K617" s="80">
        <v>5.2593313386982885</v>
      </c>
      <c r="M617" s="11">
        <v>6657</v>
      </c>
      <c r="N617" s="14">
        <v>66</v>
      </c>
      <c r="O617" s="14">
        <v>57</v>
      </c>
      <c r="P617" s="80">
        <v>0.84555</v>
      </c>
      <c r="Q617" s="80">
        <v>0.73242</v>
      </c>
      <c r="R617" s="80">
        <v>0.82992</v>
      </c>
      <c r="S617" s="80">
        <v>0.70929</v>
      </c>
      <c r="T617" s="80">
        <v>9.34521708601059</v>
      </c>
      <c r="U617" s="80">
        <v>11.743890776415473</v>
      </c>
      <c r="V617" s="80">
        <v>12.759331001612491</v>
      </c>
      <c r="W617" s="80">
        <v>8.32977686081357</v>
      </c>
      <c r="X617" s="63"/>
      <c r="Y617" s="63"/>
    </row>
    <row r="618" spans="1:25" ht="12.75">
      <c r="A618" s="11">
        <v>5886</v>
      </c>
      <c r="B618" s="14">
        <v>58</v>
      </c>
      <c r="C618" s="14">
        <v>86</v>
      </c>
      <c r="D618" s="80">
        <v>0.9911027322965025</v>
      </c>
      <c r="E618" s="80">
        <v>0.9823623911926541</v>
      </c>
      <c r="F618" s="80">
        <v>0.9806030832997358</v>
      </c>
      <c r="G618" s="80">
        <v>0.9619443292745069</v>
      </c>
      <c r="H618" s="80">
        <v>11.047268248611847</v>
      </c>
      <c r="I618" s="80">
        <v>5.2119890821580235</v>
      </c>
      <c r="J618" s="80">
        <v>11.245613988947317</v>
      </c>
      <c r="K618" s="80">
        <v>5.013643341822553</v>
      </c>
      <c r="M618" s="11">
        <v>6658</v>
      </c>
      <c r="N618" s="14">
        <v>66</v>
      </c>
      <c r="O618" s="14">
        <v>58</v>
      </c>
      <c r="P618" s="80">
        <v>0.85088</v>
      </c>
      <c r="Q618" s="80">
        <v>0.74045</v>
      </c>
      <c r="R618" s="80">
        <v>0.83434</v>
      </c>
      <c r="S618" s="80">
        <v>0.71576</v>
      </c>
      <c r="T618" s="80">
        <v>9.34521708601059</v>
      </c>
      <c r="U618" s="80">
        <v>11.524263015822326</v>
      </c>
      <c r="V618" s="80">
        <v>12.620913478542274</v>
      </c>
      <c r="W618" s="80">
        <v>8.248566623290642</v>
      </c>
      <c r="X618" s="63"/>
      <c r="Y618" s="63"/>
    </row>
    <row r="619" spans="1:25" ht="12.75">
      <c r="A619" s="11">
        <v>5887</v>
      </c>
      <c r="B619" s="14">
        <v>58</v>
      </c>
      <c r="C619" s="14">
        <v>87</v>
      </c>
      <c r="D619" s="80">
        <v>0.9920904020663069</v>
      </c>
      <c r="E619" s="80">
        <v>0.9843049457737476</v>
      </c>
      <c r="F619" s="80">
        <v>0.981870053375852</v>
      </c>
      <c r="G619" s="80">
        <v>0.9643857904695519</v>
      </c>
      <c r="H619" s="80">
        <v>11.047268248611847</v>
      </c>
      <c r="I619" s="80">
        <v>4.946121077754667</v>
      </c>
      <c r="J619" s="80">
        <v>11.223420441037968</v>
      </c>
      <c r="K619" s="80">
        <v>4.769968885328547</v>
      </c>
      <c r="M619" s="11">
        <v>6659</v>
      </c>
      <c r="N619" s="14">
        <v>66</v>
      </c>
      <c r="O619" s="14">
        <v>59</v>
      </c>
      <c r="P619" s="80">
        <v>0.85627</v>
      </c>
      <c r="Q619" s="80">
        <v>0.74866</v>
      </c>
      <c r="R619" s="80">
        <v>0.83879</v>
      </c>
      <c r="S619" s="80">
        <v>0.72234</v>
      </c>
      <c r="T619" s="80">
        <v>9.34521708601059</v>
      </c>
      <c r="U619" s="80">
        <v>11.299325679523628</v>
      </c>
      <c r="V619" s="80">
        <v>12.482545481922859</v>
      </c>
      <c r="W619" s="80">
        <v>8.16199728361136</v>
      </c>
      <c r="X619" s="63"/>
      <c r="Y619" s="63"/>
    </row>
    <row r="620" spans="1:25" ht="12.75">
      <c r="A620" s="11">
        <v>5888</v>
      </c>
      <c r="B620" s="14">
        <v>58</v>
      </c>
      <c r="C620" s="14">
        <v>88</v>
      </c>
      <c r="D620" s="80">
        <v>0.9929846168154541</v>
      </c>
      <c r="E620" s="80">
        <v>0.9860669791837051</v>
      </c>
      <c r="F620" s="80">
        <v>0.9830649535496879</v>
      </c>
      <c r="G620" s="80">
        <v>0.966693946659769</v>
      </c>
      <c r="H620" s="80">
        <v>11.047268248611847</v>
      </c>
      <c r="I620" s="80">
        <v>4.686737143178807</v>
      </c>
      <c r="J620" s="80">
        <v>11.2033649658942</v>
      </c>
      <c r="K620" s="80">
        <v>4.530640425896452</v>
      </c>
      <c r="M620" s="11">
        <v>6660</v>
      </c>
      <c r="N620" s="14">
        <v>66</v>
      </c>
      <c r="O620" s="14">
        <v>60</v>
      </c>
      <c r="P620" s="80">
        <v>0.86171</v>
      </c>
      <c r="Q620" s="80">
        <v>0.75703</v>
      </c>
      <c r="R620" s="80">
        <v>0.84329</v>
      </c>
      <c r="S620" s="80">
        <v>0.72904</v>
      </c>
      <c r="T620" s="80">
        <v>9.34521708601059</v>
      </c>
      <c r="U620" s="80">
        <v>11.069446632849349</v>
      </c>
      <c r="V620" s="80">
        <v>12.344616271850828</v>
      </c>
      <c r="W620" s="80">
        <v>8.070047447009113</v>
      </c>
      <c r="X620" s="63"/>
      <c r="Y620" s="63"/>
    </row>
    <row r="621" spans="1:25" ht="12.75">
      <c r="A621" s="11">
        <v>5889</v>
      </c>
      <c r="B621" s="14">
        <v>58</v>
      </c>
      <c r="C621" s="14">
        <v>89</v>
      </c>
      <c r="D621" s="80">
        <v>0.9937886331510856</v>
      </c>
      <c r="E621" s="80">
        <v>0.9876539522071751</v>
      </c>
      <c r="F621" s="80">
        <v>0.9841889403208254</v>
      </c>
      <c r="G621" s="80">
        <v>0.9688700777009295</v>
      </c>
      <c r="H621" s="80">
        <v>11.047268248611847</v>
      </c>
      <c r="I621" s="80">
        <v>4.436086549987851</v>
      </c>
      <c r="J621" s="80">
        <v>11.185363278224921</v>
      </c>
      <c r="K621" s="80">
        <v>4.297991520374778</v>
      </c>
      <c r="M621" s="11">
        <v>6661</v>
      </c>
      <c r="N621" s="14">
        <v>66</v>
      </c>
      <c r="O621" s="14">
        <v>61</v>
      </c>
      <c r="P621" s="80">
        <v>0.8672</v>
      </c>
      <c r="Q621" s="80">
        <v>0.76553</v>
      </c>
      <c r="R621" s="80">
        <v>0.84781</v>
      </c>
      <c r="S621" s="80">
        <v>0.73583</v>
      </c>
      <c r="T621" s="80">
        <v>9.34521708601059</v>
      </c>
      <c r="U621" s="80">
        <v>10.835087279550956</v>
      </c>
      <c r="V621" s="80">
        <v>12.207528386115197</v>
      </c>
      <c r="W621" s="80">
        <v>7.97277597944635</v>
      </c>
      <c r="X621" s="63"/>
      <c r="Y621" s="63"/>
    </row>
    <row r="622" spans="1:25" ht="12.75">
      <c r="A622" s="11">
        <v>5890</v>
      </c>
      <c r="B622" s="14">
        <v>58</v>
      </c>
      <c r="C622" s="14">
        <v>90</v>
      </c>
      <c r="D622" s="80">
        <v>0.9945079763400838</v>
      </c>
      <c r="E622" s="80">
        <v>0.989075947905917</v>
      </c>
      <c r="F622" s="80">
        <v>0.9852442405534212</v>
      </c>
      <c r="G622" s="80">
        <v>0.9709176138017167</v>
      </c>
      <c r="H622" s="80">
        <v>11.047268248611847</v>
      </c>
      <c r="I622" s="80">
        <v>4.195454194507296</v>
      </c>
      <c r="J622" s="80">
        <v>11.169282067773715</v>
      </c>
      <c r="K622" s="80">
        <v>4.073440375345427</v>
      </c>
      <c r="M622" s="11">
        <v>6662</v>
      </c>
      <c r="N622" s="14">
        <v>66</v>
      </c>
      <c r="O622" s="14">
        <v>62</v>
      </c>
      <c r="P622" s="80">
        <v>0.8727</v>
      </c>
      <c r="Q622" s="80">
        <v>0.77416</v>
      </c>
      <c r="R622" s="80">
        <v>0.85236</v>
      </c>
      <c r="S622" s="80">
        <v>0.74271</v>
      </c>
      <c r="T622" s="80">
        <v>9.34521708601059</v>
      </c>
      <c r="U622" s="80">
        <v>10.59586651273023</v>
      </c>
      <c r="V622" s="80">
        <v>12.071459597624601</v>
      </c>
      <c r="W622" s="80">
        <v>7.86962400111622</v>
      </c>
      <c r="X622" s="63"/>
      <c r="Y622" s="63"/>
    </row>
    <row r="623" spans="1:25" ht="12.75">
      <c r="A623" s="11">
        <v>5940</v>
      </c>
      <c r="B623" s="14">
        <v>59</v>
      </c>
      <c r="C623" s="14">
        <v>40</v>
      </c>
      <c r="D623" s="80">
        <v>0.8760679792819415</v>
      </c>
      <c r="E623" s="80">
        <v>0.7794670524449707</v>
      </c>
      <c r="F623" s="80">
        <v>0.874634323792311</v>
      </c>
      <c r="G623" s="80">
        <v>0.777200106848554</v>
      </c>
      <c r="H623" s="80">
        <v>10.853927603248472</v>
      </c>
      <c r="I623" s="80">
        <v>13.783123951665887</v>
      </c>
      <c r="J623" s="80">
        <v>13.924806146972767</v>
      </c>
      <c r="K623" s="80">
        <v>10.712245407941591</v>
      </c>
      <c r="M623" s="11">
        <v>6663</v>
      </c>
      <c r="N623" s="14">
        <v>66</v>
      </c>
      <c r="O623" s="14">
        <v>63</v>
      </c>
      <c r="P623" s="80">
        <v>0.87823</v>
      </c>
      <c r="Q623" s="80">
        <v>0.78289</v>
      </c>
      <c r="R623" s="80">
        <v>0.85692</v>
      </c>
      <c r="S623" s="80">
        <v>0.74966</v>
      </c>
      <c r="T623" s="80">
        <v>9.34521708601059</v>
      </c>
      <c r="U623" s="80">
        <v>10.352217524746166</v>
      </c>
      <c r="V623" s="80">
        <v>11.936808765035838</v>
      </c>
      <c r="W623" s="80">
        <v>7.76062584572092</v>
      </c>
      <c r="X623" s="63"/>
      <c r="Y623" s="63"/>
    </row>
    <row r="624" spans="1:25" ht="12.75">
      <c r="A624" s="11">
        <v>5941</v>
      </c>
      <c r="B624" s="14">
        <v>59</v>
      </c>
      <c r="C624" s="14">
        <v>41</v>
      </c>
      <c r="D624" s="80">
        <v>0.8778055476929649</v>
      </c>
      <c r="E624" s="80">
        <v>0.7822223197988031</v>
      </c>
      <c r="F624" s="80">
        <v>0.8762474413310106</v>
      </c>
      <c r="G624" s="80">
        <v>0.779751231328779</v>
      </c>
      <c r="H624" s="80">
        <v>10.853927603248472</v>
      </c>
      <c r="I624" s="80">
        <v>13.720078455574168</v>
      </c>
      <c r="J624" s="80">
        <v>13.87575798916123</v>
      </c>
      <c r="K624" s="80">
        <v>10.69824806966141</v>
      </c>
      <c r="M624" s="11">
        <v>6664</v>
      </c>
      <c r="N624" s="14">
        <v>66</v>
      </c>
      <c r="O624" s="14">
        <v>64</v>
      </c>
      <c r="P624" s="80">
        <v>0.88374</v>
      </c>
      <c r="Q624" s="80">
        <v>0.7917</v>
      </c>
      <c r="R624" s="80">
        <v>0.86148</v>
      </c>
      <c r="S624" s="80">
        <v>0.75667</v>
      </c>
      <c r="T624" s="80">
        <v>9.34521708601059</v>
      </c>
      <c r="U624" s="80">
        <v>10.104672229504997</v>
      </c>
      <c r="V624" s="80">
        <v>11.80397951665904</v>
      </c>
      <c r="W624" s="80">
        <v>7.645909798856547</v>
      </c>
      <c r="X624" s="63"/>
      <c r="Y624" s="63"/>
    </row>
    <row r="625" spans="1:25" ht="12.75">
      <c r="A625" s="11">
        <v>5942</v>
      </c>
      <c r="B625" s="14">
        <v>59</v>
      </c>
      <c r="C625" s="14">
        <v>42</v>
      </c>
      <c r="D625" s="80">
        <v>0.8796291240365469</v>
      </c>
      <c r="E625" s="80">
        <v>0.7851231614142355</v>
      </c>
      <c r="F625" s="80">
        <v>0.8779366949209928</v>
      </c>
      <c r="G625" s="80">
        <v>0.7824306266384634</v>
      </c>
      <c r="H625" s="80">
        <v>10.853927603248472</v>
      </c>
      <c r="I625" s="80">
        <v>13.653405095911355</v>
      </c>
      <c r="J625" s="80">
        <v>13.824490394217115</v>
      </c>
      <c r="K625" s="80">
        <v>10.68284230494271</v>
      </c>
      <c r="M625" s="11">
        <v>6665</v>
      </c>
      <c r="N625" s="14">
        <v>66</v>
      </c>
      <c r="O625" s="14">
        <v>65</v>
      </c>
      <c r="P625" s="80">
        <v>0.88923</v>
      </c>
      <c r="Q625" s="80">
        <v>0.80056</v>
      </c>
      <c r="R625" s="80">
        <v>0.86604</v>
      </c>
      <c r="S625" s="80">
        <v>0.76373</v>
      </c>
      <c r="T625" s="80">
        <v>9.34521708601059</v>
      </c>
      <c r="U625" s="80">
        <v>9.853863023301658</v>
      </c>
      <c r="V625" s="80">
        <v>11.67337293399084</v>
      </c>
      <c r="W625" s="80">
        <v>7.525707175321408</v>
      </c>
      <c r="X625" s="63"/>
      <c r="Y625" s="63"/>
    </row>
    <row r="626" spans="1:25" ht="12.75">
      <c r="A626" s="11">
        <v>5943</v>
      </c>
      <c r="B626" s="14">
        <v>59</v>
      </c>
      <c r="C626" s="14">
        <v>43</v>
      </c>
      <c r="D626" s="80">
        <v>0.8815402171793084</v>
      </c>
      <c r="E626" s="80">
        <v>0.7881733708947242</v>
      </c>
      <c r="F626" s="80">
        <v>0.8797016193326883</v>
      </c>
      <c r="G626" s="80">
        <v>0.7852386779392552</v>
      </c>
      <c r="H626" s="80">
        <v>10.853927603248472</v>
      </c>
      <c r="I626" s="80">
        <v>13.582810729810578</v>
      </c>
      <c r="J626" s="80">
        <v>13.770989992883463</v>
      </c>
      <c r="K626" s="80">
        <v>10.665748340175588</v>
      </c>
      <c r="M626" s="11">
        <v>6666</v>
      </c>
      <c r="N626" s="14">
        <v>66</v>
      </c>
      <c r="O626" s="14">
        <v>66</v>
      </c>
      <c r="P626" s="80">
        <v>0.89468</v>
      </c>
      <c r="Q626" s="80">
        <v>0.80943</v>
      </c>
      <c r="R626" s="80">
        <v>0.87059</v>
      </c>
      <c r="S626" s="80">
        <v>0.77083</v>
      </c>
      <c r="T626" s="80">
        <v>9.34521708601059</v>
      </c>
      <c r="U626" s="80">
        <v>9.600544945336708</v>
      </c>
      <c r="V626" s="80">
        <v>11.545384567366419</v>
      </c>
      <c r="W626" s="80">
        <v>7.400377463980881</v>
      </c>
      <c r="X626" s="63"/>
      <c r="Y626" s="63"/>
    </row>
    <row r="627" spans="1:25" ht="12.75">
      <c r="A627" s="11">
        <v>5944</v>
      </c>
      <c r="B627" s="14">
        <v>59</v>
      </c>
      <c r="C627" s="14">
        <v>44</v>
      </c>
      <c r="D627" s="80">
        <v>0.8835405451180376</v>
      </c>
      <c r="E627" s="80">
        <v>0.7913771891236895</v>
      </c>
      <c r="F627" s="80">
        <v>0.8815415803735428</v>
      </c>
      <c r="G627" s="80">
        <v>0.7881755502971313</v>
      </c>
      <c r="H627" s="80">
        <v>10.853927603248472</v>
      </c>
      <c r="I627" s="80">
        <v>13.507939235273321</v>
      </c>
      <c r="J627" s="80">
        <v>13.715239398380032</v>
      </c>
      <c r="K627" s="80">
        <v>10.64662744014176</v>
      </c>
      <c r="M627" s="11">
        <v>6667</v>
      </c>
      <c r="N627" s="14">
        <v>66</v>
      </c>
      <c r="O627" s="14">
        <v>67</v>
      </c>
      <c r="P627" s="80">
        <v>0.90007</v>
      </c>
      <c r="Q627" s="80">
        <v>0.8183</v>
      </c>
      <c r="R627" s="80">
        <v>0.87511</v>
      </c>
      <c r="S627" s="80">
        <v>0.77795</v>
      </c>
      <c r="T627" s="80">
        <v>9.34521708601059</v>
      </c>
      <c r="U627" s="80">
        <v>9.34521708601059</v>
      </c>
      <c r="V627" s="80">
        <v>11.42031516580068</v>
      </c>
      <c r="W627" s="80">
        <v>7.270119006220501</v>
      </c>
      <c r="X627" s="63"/>
      <c r="Y627" s="63"/>
    </row>
    <row r="628" spans="1:25" ht="12.75">
      <c r="A628" s="11">
        <v>5945</v>
      </c>
      <c r="B628" s="14">
        <v>59</v>
      </c>
      <c r="C628" s="14">
        <v>45</v>
      </c>
      <c r="D628" s="80">
        <v>0.8856317440735265</v>
      </c>
      <c r="E628" s="80">
        <v>0.7947388481508891</v>
      </c>
      <c r="F628" s="80">
        <v>0.883455690238669</v>
      </c>
      <c r="G628" s="80">
        <v>0.7912410483982617</v>
      </c>
      <c r="H628" s="80">
        <v>10.853927603248472</v>
      </c>
      <c r="I628" s="80">
        <v>13.428395766034505</v>
      </c>
      <c r="J628" s="80">
        <v>13.657225425059057</v>
      </c>
      <c r="K628" s="80">
        <v>10.62509794422392</v>
      </c>
      <c r="M628" s="11">
        <v>6668</v>
      </c>
      <c r="N628" s="14">
        <v>66</v>
      </c>
      <c r="O628" s="14">
        <v>68</v>
      </c>
      <c r="P628" s="80">
        <v>0.90538</v>
      </c>
      <c r="Q628" s="80">
        <v>0.82712</v>
      </c>
      <c r="R628" s="80">
        <v>0.87961</v>
      </c>
      <c r="S628" s="80">
        <v>0.78509</v>
      </c>
      <c r="T628" s="80">
        <v>9.34521708601059</v>
      </c>
      <c r="U628" s="80">
        <v>9.088833284400538</v>
      </c>
      <c r="V628" s="80">
        <v>11.298529858311449</v>
      </c>
      <c r="W628" s="80">
        <v>7.13552051209968</v>
      </c>
      <c r="X628" s="63"/>
      <c r="Y628" s="63"/>
    </row>
    <row r="629" spans="1:25" ht="12.75">
      <c r="A629" s="11">
        <v>5946</v>
      </c>
      <c r="B629" s="14">
        <v>59</v>
      </c>
      <c r="C629" s="14">
        <v>46</v>
      </c>
      <c r="D629" s="80">
        <v>0.8878141934241268</v>
      </c>
      <c r="E629" s="80">
        <v>0.7982606757186224</v>
      </c>
      <c r="F629" s="80">
        <v>0.8854427816869109</v>
      </c>
      <c r="G629" s="80">
        <v>0.7944345675021074</v>
      </c>
      <c r="H629" s="80">
        <v>10.853927603248472</v>
      </c>
      <c r="I629" s="80">
        <v>13.343896372494022</v>
      </c>
      <c r="J629" s="80">
        <v>13.596971432267265</v>
      </c>
      <c r="K629" s="80">
        <v>10.600852543475229</v>
      </c>
      <c r="M629" s="11">
        <v>6669</v>
      </c>
      <c r="N629" s="14">
        <v>66</v>
      </c>
      <c r="O629" s="14">
        <v>69</v>
      </c>
      <c r="P629" s="80">
        <v>0.91059</v>
      </c>
      <c r="Q629" s="80">
        <v>0.83586</v>
      </c>
      <c r="R629" s="80">
        <v>0.88407</v>
      </c>
      <c r="S629" s="80">
        <v>0.79223</v>
      </c>
      <c r="T629" s="80">
        <v>9.34521708601059</v>
      </c>
      <c r="U629" s="80">
        <v>8.83251293878797</v>
      </c>
      <c r="V629" s="80">
        <v>11.180372348556281</v>
      </c>
      <c r="W629" s="80">
        <v>6.997357676242279</v>
      </c>
      <c r="X629" s="63"/>
      <c r="Y629" s="63"/>
    </row>
    <row r="630" spans="1:25" ht="12.75">
      <c r="A630" s="11">
        <v>5947</v>
      </c>
      <c r="B630" s="14">
        <v>59</v>
      </c>
      <c r="C630" s="14">
        <v>47</v>
      </c>
      <c r="D630" s="80">
        <v>0.8900874186536728</v>
      </c>
      <c r="E630" s="80">
        <v>0.8019437149114933</v>
      </c>
      <c r="F630" s="80">
        <v>0.8875014209666673</v>
      </c>
      <c r="G630" s="80">
        <v>0.7977551052135554</v>
      </c>
      <c r="H630" s="80">
        <v>10.853927603248472</v>
      </c>
      <c r="I630" s="80">
        <v>13.254217516930261</v>
      </c>
      <c r="J630" s="80">
        <v>13.534525430436684</v>
      </c>
      <c r="K630" s="80">
        <v>10.57361968974205</v>
      </c>
      <c r="M630" s="11">
        <v>6670</v>
      </c>
      <c r="N630" s="14">
        <v>66</v>
      </c>
      <c r="O630" s="14">
        <v>70</v>
      </c>
      <c r="P630" s="80">
        <v>0.9157</v>
      </c>
      <c r="Q630" s="80">
        <v>0.84451</v>
      </c>
      <c r="R630" s="80">
        <v>0.8885</v>
      </c>
      <c r="S630" s="80">
        <v>0.79937</v>
      </c>
      <c r="T630" s="80">
        <v>9.34521708601059</v>
      </c>
      <c r="U630" s="80">
        <v>8.575986307576505</v>
      </c>
      <c r="V630" s="80">
        <v>11.065857595917684</v>
      </c>
      <c r="W630" s="80">
        <v>6.855345797669411</v>
      </c>
      <c r="X630" s="63"/>
      <c r="Y630" s="63"/>
    </row>
    <row r="631" spans="1:25" ht="12.75">
      <c r="A631" s="11">
        <v>5948</v>
      </c>
      <c r="B631" s="14">
        <v>59</v>
      </c>
      <c r="C631" s="14">
        <v>48</v>
      </c>
      <c r="D631" s="80">
        <v>0.8924497855271208</v>
      </c>
      <c r="E631" s="80">
        <v>0.8057871994639162</v>
      </c>
      <c r="F631" s="80">
        <v>0.889629909738582</v>
      </c>
      <c r="G631" s="80">
        <v>0.8012012549159475</v>
      </c>
      <c r="H631" s="80">
        <v>10.853927603248472</v>
      </c>
      <c r="I631" s="80">
        <v>13.159238816679528</v>
      </c>
      <c r="J631" s="80">
        <v>13.469967766265713</v>
      </c>
      <c r="K631" s="80">
        <v>10.543198653662285</v>
      </c>
      <c r="M631" s="11">
        <v>6740</v>
      </c>
      <c r="N631" s="14">
        <v>67</v>
      </c>
      <c r="O631" s="14">
        <v>40</v>
      </c>
      <c r="P631" s="80">
        <v>0.75901</v>
      </c>
      <c r="Q631" s="80">
        <v>0.61161</v>
      </c>
      <c r="R631" s="80">
        <v>0.75472</v>
      </c>
      <c r="S631" s="80">
        <v>0.60607</v>
      </c>
      <c r="T631" s="80">
        <v>9.088833284400538</v>
      </c>
      <c r="U631" s="80">
        <v>14.651451235201971</v>
      </c>
      <c r="V631" s="80">
        <v>14.860490468179776</v>
      </c>
      <c r="W631" s="80">
        <v>8.879794051422735</v>
      </c>
      <c r="X631" s="63"/>
      <c r="Y631" s="63"/>
    </row>
    <row r="632" spans="1:25" ht="12.75">
      <c r="A632" s="11">
        <v>5949</v>
      </c>
      <c r="B632" s="14">
        <v>59</v>
      </c>
      <c r="C632" s="14">
        <v>49</v>
      </c>
      <c r="D632" s="80">
        <v>0.8948997356953071</v>
      </c>
      <c r="E632" s="80">
        <v>0.8097905363523313</v>
      </c>
      <c r="F632" s="80">
        <v>0.8918262410238837</v>
      </c>
      <c r="G632" s="80">
        <v>0.8047711234814617</v>
      </c>
      <c r="H632" s="80">
        <v>10.853927603248472</v>
      </c>
      <c r="I632" s="80">
        <v>13.058770494396668</v>
      </c>
      <c r="J632" s="80">
        <v>13.40337669558297</v>
      </c>
      <c r="K632" s="80">
        <v>10.50932140206217</v>
      </c>
      <c r="M632" s="11">
        <v>6741</v>
      </c>
      <c r="N632" s="14">
        <v>67</v>
      </c>
      <c r="O632" s="14">
        <v>41</v>
      </c>
      <c r="P632" s="80">
        <v>0.76231</v>
      </c>
      <c r="Q632" s="80">
        <v>0.61592</v>
      </c>
      <c r="R632" s="80">
        <v>0.7576</v>
      </c>
      <c r="S632" s="80">
        <v>0.60979</v>
      </c>
      <c r="T632" s="80">
        <v>9.088833284400538</v>
      </c>
      <c r="U632" s="80">
        <v>14.524888242377765</v>
      </c>
      <c r="V632" s="80">
        <v>14.756618439855405</v>
      </c>
      <c r="W632" s="80">
        <v>8.857103086922898</v>
      </c>
      <c r="X632" s="63"/>
      <c r="Y632" s="63"/>
    </row>
    <row r="633" spans="1:25" ht="12.75">
      <c r="A633" s="11">
        <v>5950</v>
      </c>
      <c r="B633" s="14">
        <v>59</v>
      </c>
      <c r="C633" s="14">
        <v>50</v>
      </c>
      <c r="D633" s="80">
        <v>0.8974357731939352</v>
      </c>
      <c r="E633" s="80">
        <v>0.8139532840215707</v>
      </c>
      <c r="F633" s="80">
        <v>0.8940879873807086</v>
      </c>
      <c r="G633" s="80">
        <v>0.8084621354850019</v>
      </c>
      <c r="H633" s="80">
        <v>10.853927603248472</v>
      </c>
      <c r="I633" s="80">
        <v>12.952536001165964</v>
      </c>
      <c r="J633" s="80">
        <v>13.334828688965434</v>
      </c>
      <c r="K633" s="80">
        <v>10.471634915449002</v>
      </c>
      <c r="M633" s="11">
        <v>6742</v>
      </c>
      <c r="N633" s="14">
        <v>67</v>
      </c>
      <c r="O633" s="14">
        <v>42</v>
      </c>
      <c r="P633" s="80">
        <v>0.76577</v>
      </c>
      <c r="Q633" s="80">
        <v>0.62045</v>
      </c>
      <c r="R633" s="80">
        <v>0.7606</v>
      </c>
      <c r="S633" s="80">
        <v>0.61369</v>
      </c>
      <c r="T633" s="80">
        <v>9.088833284400538</v>
      </c>
      <c r="U633" s="80">
        <v>14.392811567186646</v>
      </c>
      <c r="V633" s="80">
        <v>14.648861194851895</v>
      </c>
      <c r="W633" s="80">
        <v>8.83278365673529</v>
      </c>
      <c r="X633" s="63"/>
      <c r="Y633" s="63"/>
    </row>
    <row r="634" spans="1:25" ht="12.75">
      <c r="A634" s="11">
        <v>5951</v>
      </c>
      <c r="B634" s="14">
        <v>59</v>
      </c>
      <c r="C634" s="14">
        <v>51</v>
      </c>
      <c r="D634" s="80">
        <v>0.9000555412545782</v>
      </c>
      <c r="E634" s="80">
        <v>0.8182736265985855</v>
      </c>
      <c r="F634" s="80">
        <v>0.8964122338979452</v>
      </c>
      <c r="G634" s="80">
        <v>0.8122709053436981</v>
      </c>
      <c r="H634" s="80">
        <v>10.853927603248472</v>
      </c>
      <c r="I634" s="80">
        <v>12.840287284823646</v>
      </c>
      <c r="J634" s="80">
        <v>13.26442311035524</v>
      </c>
      <c r="K634" s="80">
        <v>10.429791777716877</v>
      </c>
      <c r="M634" s="11">
        <v>6743</v>
      </c>
      <c r="N634" s="14">
        <v>67</v>
      </c>
      <c r="O634" s="14">
        <v>43</v>
      </c>
      <c r="P634" s="80">
        <v>0.76939</v>
      </c>
      <c r="Q634" s="80">
        <v>0.62521</v>
      </c>
      <c r="R634" s="80">
        <v>0.76375</v>
      </c>
      <c r="S634" s="80">
        <v>0.61779</v>
      </c>
      <c r="T634" s="80">
        <v>9.088833284400538</v>
      </c>
      <c r="U634" s="80">
        <v>14.255146405663213</v>
      </c>
      <c r="V634" s="80">
        <v>14.537356070626993</v>
      </c>
      <c r="W634" s="80">
        <v>8.806623619436758</v>
      </c>
      <c r="X634" s="63"/>
      <c r="Y634" s="63"/>
    </row>
    <row r="635" spans="1:25" ht="12.75">
      <c r="A635" s="11">
        <v>5952</v>
      </c>
      <c r="B635" s="14">
        <v>59</v>
      </c>
      <c r="C635" s="14">
        <v>52</v>
      </c>
      <c r="D635" s="80">
        <v>0.9027554587558191</v>
      </c>
      <c r="E635" s="80">
        <v>0.8227477329645567</v>
      </c>
      <c r="F635" s="80">
        <v>0.8987955861890081</v>
      </c>
      <c r="G635" s="80">
        <v>0.8161932289015283</v>
      </c>
      <c r="H635" s="80">
        <v>10.853927603248472</v>
      </c>
      <c r="I635" s="80">
        <v>12.721857266955888</v>
      </c>
      <c r="J635" s="80">
        <v>13.192291109863259</v>
      </c>
      <c r="K635" s="80">
        <v>10.3834937603411</v>
      </c>
      <c r="M635" s="11">
        <v>6744</v>
      </c>
      <c r="N635" s="14">
        <v>67</v>
      </c>
      <c r="O635" s="14">
        <v>44</v>
      </c>
      <c r="P635" s="80">
        <v>0.77315</v>
      </c>
      <c r="Q635" s="80">
        <v>0.63019</v>
      </c>
      <c r="R635" s="80">
        <v>0.767</v>
      </c>
      <c r="S635" s="80">
        <v>0.62206</v>
      </c>
      <c r="T635" s="80">
        <v>9.088833284400538</v>
      </c>
      <c r="U635" s="80">
        <v>14.111860029959388</v>
      </c>
      <c r="V635" s="80">
        <v>14.42226638336305</v>
      </c>
      <c r="W635" s="80">
        <v>8.778426930996874</v>
      </c>
      <c r="X635" s="63"/>
      <c r="Y635" s="63"/>
    </row>
    <row r="636" spans="1:25" ht="12.75">
      <c r="A636" s="11">
        <v>5953</v>
      </c>
      <c r="B636" s="14">
        <v>59</v>
      </c>
      <c r="C636" s="14">
        <v>53</v>
      </c>
      <c r="D636" s="80">
        <v>0.9055311118844386</v>
      </c>
      <c r="E636" s="80">
        <v>0.8273703544964726</v>
      </c>
      <c r="F636" s="80">
        <v>0.9012341958156126</v>
      </c>
      <c r="G636" s="80">
        <v>0.8202241027009369</v>
      </c>
      <c r="H636" s="80">
        <v>10.853927603248472</v>
      </c>
      <c r="I636" s="80">
        <v>12.597108745540904</v>
      </c>
      <c r="J636" s="80">
        <v>13.118584131351962</v>
      </c>
      <c r="K636" s="80">
        <v>10.332452217437414</v>
      </c>
      <c r="M636" s="11">
        <v>6745</v>
      </c>
      <c r="N636" s="14">
        <v>67</v>
      </c>
      <c r="O636" s="14">
        <v>45</v>
      </c>
      <c r="P636" s="80">
        <v>0.77707</v>
      </c>
      <c r="Q636" s="80">
        <v>0.63542</v>
      </c>
      <c r="R636" s="80">
        <v>0.77038</v>
      </c>
      <c r="S636" s="80">
        <v>0.62652</v>
      </c>
      <c r="T636" s="80">
        <v>9.088833284400538</v>
      </c>
      <c r="U636" s="80">
        <v>13.962932386937966</v>
      </c>
      <c r="V636" s="80">
        <v>14.303767434298258</v>
      </c>
      <c r="W636" s="80">
        <v>8.747998237040246</v>
      </c>
      <c r="X636" s="63"/>
      <c r="Y636" s="63"/>
    </row>
    <row r="637" spans="1:25" ht="12.75">
      <c r="A637" s="11">
        <v>5954</v>
      </c>
      <c r="B637" s="14">
        <v>59</v>
      </c>
      <c r="C637" s="14">
        <v>54</v>
      </c>
      <c r="D637" s="80">
        <v>0.9083791942261569</v>
      </c>
      <c r="E637" s="80">
        <v>0.8321380368376649</v>
      </c>
      <c r="F637" s="80">
        <v>0.9037236874066868</v>
      </c>
      <c r="G637" s="80">
        <v>0.8243575794033803</v>
      </c>
      <c r="H637" s="80">
        <v>10.853927603248472</v>
      </c>
      <c r="I637" s="80">
        <v>12.465635700008683</v>
      </c>
      <c r="J637" s="80">
        <v>13.043422031873636</v>
      </c>
      <c r="K637" s="80">
        <v>10.27614127138352</v>
      </c>
      <c r="M637" s="11">
        <v>6746</v>
      </c>
      <c r="N637" s="14">
        <v>67</v>
      </c>
      <c r="O637" s="14">
        <v>46</v>
      </c>
      <c r="P637" s="80">
        <v>0.78113</v>
      </c>
      <c r="Q637" s="80">
        <v>0.64087</v>
      </c>
      <c r="R637" s="80">
        <v>0.77387</v>
      </c>
      <c r="S637" s="80">
        <v>0.63115</v>
      </c>
      <c r="T637" s="80">
        <v>9.088833284400538</v>
      </c>
      <c r="U637" s="80">
        <v>13.808412018555867</v>
      </c>
      <c r="V637" s="80">
        <v>14.182064762372836</v>
      </c>
      <c r="W637" s="80">
        <v>8.715180540583571</v>
      </c>
      <c r="X637" s="63"/>
      <c r="Y637" s="63"/>
    </row>
    <row r="638" spans="1:25" ht="12.75">
      <c r="A638" s="11">
        <v>5955</v>
      </c>
      <c r="B638" s="14">
        <v>59</v>
      </c>
      <c r="C638" s="14">
        <v>55</v>
      </c>
      <c r="D638" s="80">
        <v>0.9112959683086871</v>
      </c>
      <c r="E638" s="80">
        <v>0.8370465634771103</v>
      </c>
      <c r="F638" s="80">
        <v>0.9062590420246016</v>
      </c>
      <c r="G638" s="80">
        <v>0.828586545485285</v>
      </c>
      <c r="H638" s="80">
        <v>10.853927603248472</v>
      </c>
      <c r="I638" s="80">
        <v>12.326958079647275</v>
      </c>
      <c r="J638" s="80">
        <v>12.96693407133889</v>
      </c>
      <c r="K638" s="80">
        <v>10.213951611556858</v>
      </c>
      <c r="M638" s="11">
        <v>6747</v>
      </c>
      <c r="N638" s="14">
        <v>67</v>
      </c>
      <c r="O638" s="14">
        <v>47</v>
      </c>
      <c r="P638" s="80">
        <v>0.78534</v>
      </c>
      <c r="Q638" s="80">
        <v>0.64656</v>
      </c>
      <c r="R638" s="80">
        <v>0.77748</v>
      </c>
      <c r="S638" s="80">
        <v>0.63596</v>
      </c>
      <c r="T638" s="80">
        <v>9.088833284400538</v>
      </c>
      <c r="U638" s="80">
        <v>13.648076076793563</v>
      </c>
      <c r="V638" s="80">
        <v>14.057270560018075</v>
      </c>
      <c r="W638" s="80">
        <v>8.679638801176026</v>
      </c>
      <c r="X638" s="63"/>
      <c r="Y638" s="63"/>
    </row>
    <row r="639" spans="1:25" ht="12.75">
      <c r="A639" s="11">
        <v>5956</v>
      </c>
      <c r="B639" s="14">
        <v>59</v>
      </c>
      <c r="C639" s="14">
        <v>56</v>
      </c>
      <c r="D639" s="80">
        <v>0.9142746939833016</v>
      </c>
      <c r="E639" s="80">
        <v>0.8420865655239879</v>
      </c>
      <c r="F639" s="80">
        <v>0.9088346883477317</v>
      </c>
      <c r="G639" s="80">
        <v>0.8329028412491895</v>
      </c>
      <c r="H639" s="80">
        <v>10.853927603248472</v>
      </c>
      <c r="I639" s="80">
        <v>12.18092293242958</v>
      </c>
      <c r="J639" s="80">
        <v>12.889325216220048</v>
      </c>
      <c r="K639" s="80">
        <v>10.145525319458006</v>
      </c>
      <c r="M639" s="11">
        <v>6748</v>
      </c>
      <c r="N639" s="14">
        <v>67</v>
      </c>
      <c r="O639" s="14">
        <v>48</v>
      </c>
      <c r="P639" s="80">
        <v>0.7897</v>
      </c>
      <c r="Q639" s="80">
        <v>0.65248</v>
      </c>
      <c r="R639" s="80">
        <v>0.78119</v>
      </c>
      <c r="S639" s="80">
        <v>0.64094</v>
      </c>
      <c r="T639" s="80">
        <v>9.088833284400538</v>
      </c>
      <c r="U639" s="80">
        <v>13.481997168412134</v>
      </c>
      <c r="V639" s="80">
        <v>13.929613754594353</v>
      </c>
      <c r="W639" s="80">
        <v>8.641216698218319</v>
      </c>
      <c r="X639" s="63"/>
      <c r="Y639" s="63"/>
    </row>
    <row r="640" spans="1:25" ht="12.75">
      <c r="A640" s="11">
        <v>5957</v>
      </c>
      <c r="B640" s="14">
        <v>59</v>
      </c>
      <c r="C640" s="14">
        <v>57</v>
      </c>
      <c r="D640" s="80">
        <v>0.9173062152728788</v>
      </c>
      <c r="E640" s="80">
        <v>0.8472443716553232</v>
      </c>
      <c r="F640" s="80">
        <v>0.9114447450731261</v>
      </c>
      <c r="G640" s="80">
        <v>0.837297639185394</v>
      </c>
      <c r="H640" s="80">
        <v>10.853927603248472</v>
      </c>
      <c r="I640" s="80">
        <v>12.027672503994053</v>
      </c>
      <c r="J640" s="80">
        <v>12.81085831475323</v>
      </c>
      <c r="K640" s="80">
        <v>10.070741792489297</v>
      </c>
      <c r="M640" s="11">
        <v>6749</v>
      </c>
      <c r="N640" s="14">
        <v>67</v>
      </c>
      <c r="O640" s="14">
        <v>49</v>
      </c>
      <c r="P640" s="80">
        <v>0.79419</v>
      </c>
      <c r="Q640" s="80">
        <v>0.65864</v>
      </c>
      <c r="R640" s="80">
        <v>0.78501</v>
      </c>
      <c r="S640" s="80">
        <v>0.6461</v>
      </c>
      <c r="T640" s="80">
        <v>9.088833284400538</v>
      </c>
      <c r="U640" s="80">
        <v>13.310311019081112</v>
      </c>
      <c r="V640" s="80">
        <v>13.799345775420754</v>
      </c>
      <c r="W640" s="80">
        <v>8.599798528060894</v>
      </c>
      <c r="X640" s="63"/>
      <c r="Y640" s="63"/>
    </row>
    <row r="641" spans="1:25" ht="12.75">
      <c r="A641" s="11">
        <v>5958</v>
      </c>
      <c r="B641" s="14">
        <v>59</v>
      </c>
      <c r="C641" s="14">
        <v>58</v>
      </c>
      <c r="D641" s="80">
        <v>0.9203791757577289</v>
      </c>
      <c r="E641" s="80">
        <v>0.8525022444501993</v>
      </c>
      <c r="F641" s="80">
        <v>0.9140832622012103</v>
      </c>
      <c r="G641" s="80">
        <v>0.841761831624499</v>
      </c>
      <c r="H641" s="80">
        <v>10.853927603248472</v>
      </c>
      <c r="I641" s="80">
        <v>11.867672523703659</v>
      </c>
      <c r="J641" s="80">
        <v>12.7318463662796</v>
      </c>
      <c r="K641" s="80">
        <v>9.989753760672533</v>
      </c>
      <c r="M641" s="11">
        <v>6750</v>
      </c>
      <c r="N641" s="14">
        <v>67</v>
      </c>
      <c r="O641" s="14">
        <v>50</v>
      </c>
      <c r="P641" s="80">
        <v>0.79882</v>
      </c>
      <c r="Q641" s="80">
        <v>0.66503</v>
      </c>
      <c r="R641" s="80">
        <v>0.78893</v>
      </c>
      <c r="S641" s="80">
        <v>0.65143</v>
      </c>
      <c r="T641" s="80">
        <v>9.088833284400538</v>
      </c>
      <c r="U641" s="80">
        <v>13.133242467071671</v>
      </c>
      <c r="V641" s="80">
        <v>13.666746682784396</v>
      </c>
      <c r="W641" s="80">
        <v>8.555329068687815</v>
      </c>
      <c r="X641" s="63"/>
      <c r="Y641" s="63"/>
    </row>
    <row r="642" spans="1:25" ht="12.75">
      <c r="A642" s="11">
        <v>5959</v>
      </c>
      <c r="B642" s="14">
        <v>59</v>
      </c>
      <c r="C642" s="14">
        <v>59</v>
      </c>
      <c r="D642" s="80">
        <v>0.9234826388018383</v>
      </c>
      <c r="E642" s="80">
        <v>0.8578427735142176</v>
      </c>
      <c r="F642" s="80">
        <v>0.916744366760362</v>
      </c>
      <c r="G642" s="80">
        <v>0.8462862676455241</v>
      </c>
      <c r="H642" s="80">
        <v>10.853927603248472</v>
      </c>
      <c r="I642" s="80">
        <v>11.701337267243586</v>
      </c>
      <c r="J642" s="80">
        <v>12.65258382813501</v>
      </c>
      <c r="K642" s="80">
        <v>9.90268104235705</v>
      </c>
      <c r="M642" s="11">
        <v>6751</v>
      </c>
      <c r="N642" s="14">
        <v>67</v>
      </c>
      <c r="O642" s="14">
        <v>51</v>
      </c>
      <c r="P642" s="80">
        <v>0.80358</v>
      </c>
      <c r="Q642" s="80">
        <v>0.67165</v>
      </c>
      <c r="R642" s="80">
        <v>0.79294</v>
      </c>
      <c r="S642" s="80">
        <v>0.65692</v>
      </c>
      <c r="T642" s="80">
        <v>9.088833284400538</v>
      </c>
      <c r="U642" s="80">
        <v>12.950888759496237</v>
      </c>
      <c r="V642" s="80">
        <v>13.5320494796371</v>
      </c>
      <c r="W642" s="80">
        <v>8.507672564259673</v>
      </c>
      <c r="X642" s="63"/>
      <c r="Y642" s="63"/>
    </row>
    <row r="643" spans="1:25" ht="12.75">
      <c r="A643" s="11">
        <v>5960</v>
      </c>
      <c r="B643" s="14">
        <v>59</v>
      </c>
      <c r="C643" s="14">
        <v>60</v>
      </c>
      <c r="D643" s="80">
        <v>0.9266072807415519</v>
      </c>
      <c r="E643" s="80">
        <v>0.8632509464447677</v>
      </c>
      <c r="F643" s="80">
        <v>0.9194222109426464</v>
      </c>
      <c r="G643" s="80">
        <v>0.8508616596170352</v>
      </c>
      <c r="H643" s="80">
        <v>10.853927603248472</v>
      </c>
      <c r="I643" s="80">
        <v>11.52882058486999</v>
      </c>
      <c r="J643" s="80">
        <v>12.573316771848944</v>
      </c>
      <c r="K643" s="80">
        <v>9.809431416269518</v>
      </c>
      <c r="M643" s="11">
        <v>6752</v>
      </c>
      <c r="N643" s="14">
        <v>67</v>
      </c>
      <c r="O643" s="14">
        <v>52</v>
      </c>
      <c r="P643" s="80">
        <v>0.80846</v>
      </c>
      <c r="Q643" s="80">
        <v>0.67851</v>
      </c>
      <c r="R643" s="80">
        <v>0.79705</v>
      </c>
      <c r="S643" s="80">
        <v>0.66258</v>
      </c>
      <c r="T643" s="80">
        <v>9.088833284400538</v>
      </c>
      <c r="U643" s="80">
        <v>12.76291009025659</v>
      </c>
      <c r="V643" s="80">
        <v>13.395347543953331</v>
      </c>
      <c r="W643" s="80">
        <v>8.456395830703794</v>
      </c>
      <c r="X643" s="63"/>
      <c r="Y643" s="63"/>
    </row>
    <row r="644" spans="1:25" ht="12.75">
      <c r="A644" s="11">
        <v>5961</v>
      </c>
      <c r="B644" s="14">
        <v>59</v>
      </c>
      <c r="C644" s="14">
        <v>61</v>
      </c>
      <c r="D644" s="80">
        <v>0.929743350438447</v>
      </c>
      <c r="E644" s="80">
        <v>0.8687106507445589</v>
      </c>
      <c r="F644" s="80">
        <v>0.9221109395195415</v>
      </c>
      <c r="G644" s="80">
        <v>0.8554785212390222</v>
      </c>
      <c r="H644" s="80">
        <v>10.853927603248472</v>
      </c>
      <c r="I644" s="80">
        <v>11.350340060338736</v>
      </c>
      <c r="J644" s="80">
        <v>12.494295533208593</v>
      </c>
      <c r="K644" s="80">
        <v>9.709972130378617</v>
      </c>
      <c r="M644" s="11">
        <v>6753</v>
      </c>
      <c r="N644" s="14">
        <v>67</v>
      </c>
      <c r="O644" s="14">
        <v>53</v>
      </c>
      <c r="P644" s="80">
        <v>0.81347</v>
      </c>
      <c r="Q644" s="80">
        <v>0.68559</v>
      </c>
      <c r="R644" s="80">
        <v>0.80125</v>
      </c>
      <c r="S644" s="80">
        <v>0.6684</v>
      </c>
      <c r="T644" s="80">
        <v>9.088833284400538</v>
      </c>
      <c r="U644" s="80">
        <v>12.569348154909962</v>
      </c>
      <c r="V644" s="80">
        <v>13.256882584995312</v>
      </c>
      <c r="W644" s="80">
        <v>8.401298854315188</v>
      </c>
      <c r="X644" s="63"/>
      <c r="Y644" s="63"/>
    </row>
    <row r="645" spans="1:25" ht="12.75">
      <c r="A645" s="11">
        <v>5962</v>
      </c>
      <c r="B645" s="14">
        <v>59</v>
      </c>
      <c r="C645" s="14">
        <v>62</v>
      </c>
      <c r="D645" s="80">
        <v>0.9328809600794098</v>
      </c>
      <c r="E645" s="80">
        <v>0.8742051497978441</v>
      </c>
      <c r="F645" s="80">
        <v>0.9248047739322028</v>
      </c>
      <c r="G645" s="80">
        <v>0.8601273066607614</v>
      </c>
      <c r="H645" s="80">
        <v>10.853927603248472</v>
      </c>
      <c r="I645" s="80">
        <v>11.166150695052348</v>
      </c>
      <c r="J645" s="80">
        <v>12.415767175197255</v>
      </c>
      <c r="K645" s="80">
        <v>9.604311123103566</v>
      </c>
      <c r="M645" s="11">
        <v>6754</v>
      </c>
      <c r="N645" s="14">
        <v>67</v>
      </c>
      <c r="O645" s="14">
        <v>54</v>
      </c>
      <c r="P645" s="80">
        <v>0.8186</v>
      </c>
      <c r="Q645" s="80">
        <v>0.69291</v>
      </c>
      <c r="R645" s="80">
        <v>0.80552</v>
      </c>
      <c r="S645" s="80">
        <v>0.67437</v>
      </c>
      <c r="T645" s="80">
        <v>9.088833284400538</v>
      </c>
      <c r="U645" s="80">
        <v>12.370496473688869</v>
      </c>
      <c r="V645" s="80">
        <v>13.116984367187458</v>
      </c>
      <c r="W645" s="80">
        <v>8.342345390901949</v>
      </c>
      <c r="X645" s="63"/>
      <c r="Y645" s="63"/>
    </row>
    <row r="646" spans="1:25" ht="12.75">
      <c r="A646" s="11">
        <v>5963</v>
      </c>
      <c r="B646" s="14">
        <v>59</v>
      </c>
      <c r="C646" s="14">
        <v>63</v>
      </c>
      <c r="D646" s="80">
        <v>0.936010162008138</v>
      </c>
      <c r="E646" s="80">
        <v>0.8797172009103742</v>
      </c>
      <c r="F646" s="80">
        <v>0.9274980861698074</v>
      </c>
      <c r="G646" s="80">
        <v>0.864798537148957</v>
      </c>
      <c r="H646" s="80">
        <v>10.853927603248472</v>
      </c>
      <c r="I646" s="80">
        <v>10.976552833162348</v>
      </c>
      <c r="J646" s="80">
        <v>12.337973603353781</v>
      </c>
      <c r="K646" s="80">
        <v>9.492506833057039</v>
      </c>
      <c r="M646" s="11">
        <v>6755</v>
      </c>
      <c r="N646" s="14">
        <v>67</v>
      </c>
      <c r="O646" s="14">
        <v>55</v>
      </c>
      <c r="P646" s="80">
        <v>0.82383</v>
      </c>
      <c r="Q646" s="80">
        <v>0.70043</v>
      </c>
      <c r="R646" s="80">
        <v>0.80989</v>
      </c>
      <c r="S646" s="80">
        <v>0.68051</v>
      </c>
      <c r="T646" s="80">
        <v>9.088833284400538</v>
      </c>
      <c r="U646" s="80">
        <v>12.16674593030391</v>
      </c>
      <c r="V646" s="80">
        <v>12.976009596804687</v>
      </c>
      <c r="W646" s="80">
        <v>8.27956961789976</v>
      </c>
      <c r="X646" s="63"/>
      <c r="Y646" s="63"/>
    </row>
    <row r="647" spans="1:25" ht="12.75">
      <c r="A647" s="11">
        <v>5964</v>
      </c>
      <c r="B647" s="14">
        <v>59</v>
      </c>
      <c r="C647" s="14">
        <v>64</v>
      </c>
      <c r="D647" s="80">
        <v>0.9391202912253386</v>
      </c>
      <c r="E647" s="80">
        <v>0.8852278760028627</v>
      </c>
      <c r="F647" s="80">
        <v>0.9301855182067631</v>
      </c>
      <c r="G647" s="80">
        <v>0.8694830122766466</v>
      </c>
      <c r="H647" s="80">
        <v>10.853927603248472</v>
      </c>
      <c r="I647" s="80">
        <v>10.78204688352501</v>
      </c>
      <c r="J647" s="80">
        <v>12.261167883978128</v>
      </c>
      <c r="K647" s="80">
        <v>9.374806602795356</v>
      </c>
      <c r="M647" s="11">
        <v>6756</v>
      </c>
      <c r="N647" s="14">
        <v>67</v>
      </c>
      <c r="O647" s="14">
        <v>56</v>
      </c>
      <c r="P647" s="80">
        <v>0.82916</v>
      </c>
      <c r="Q647" s="80">
        <v>0.70818</v>
      </c>
      <c r="R647" s="80">
        <v>0.81432</v>
      </c>
      <c r="S647" s="80">
        <v>0.68679</v>
      </c>
      <c r="T647" s="80">
        <v>9.088833284400538</v>
      </c>
      <c r="U647" s="80">
        <v>11.957906382297145</v>
      </c>
      <c r="V647" s="80">
        <v>12.83413168673704</v>
      </c>
      <c r="W647" s="80">
        <v>8.212607979960643</v>
      </c>
      <c r="X647" s="63"/>
      <c r="Y647" s="63"/>
    </row>
    <row r="648" spans="1:25" ht="12.75">
      <c r="A648" s="11">
        <v>5965</v>
      </c>
      <c r="B648" s="14">
        <v>59</v>
      </c>
      <c r="C648" s="14">
        <v>65</v>
      </c>
      <c r="D648" s="80">
        <v>0.9422018380995979</v>
      </c>
      <c r="E648" s="80">
        <v>0.8907198670824942</v>
      </c>
      <c r="F648" s="80">
        <v>0.9328620687801048</v>
      </c>
      <c r="G648" s="80">
        <v>0.8741719711094018</v>
      </c>
      <c r="H648" s="80">
        <v>10.853927603248472</v>
      </c>
      <c r="I648" s="80">
        <v>10.583019649789476</v>
      </c>
      <c r="J648" s="80">
        <v>12.185568105491953</v>
      </c>
      <c r="K648" s="80">
        <v>9.251379147545997</v>
      </c>
      <c r="M648" s="11">
        <v>6757</v>
      </c>
      <c r="N648" s="14">
        <v>67</v>
      </c>
      <c r="O648" s="14">
        <v>57</v>
      </c>
      <c r="P648" s="80">
        <v>0.83459</v>
      </c>
      <c r="Q648" s="80">
        <v>0.71613</v>
      </c>
      <c r="R648" s="80">
        <v>0.81882</v>
      </c>
      <c r="S648" s="80">
        <v>0.69322</v>
      </c>
      <c r="T648" s="80">
        <v>9.088833284400538</v>
      </c>
      <c r="U648" s="80">
        <v>11.743890776415473</v>
      </c>
      <c r="V648" s="80">
        <v>12.691576786064541</v>
      </c>
      <c r="W648" s="80">
        <v>8.141147274751471</v>
      </c>
      <c r="X648" s="63"/>
      <c r="Y648" s="63"/>
    </row>
    <row r="649" spans="1:25" ht="12.75">
      <c r="A649" s="11">
        <v>5966</v>
      </c>
      <c r="B649" s="14">
        <v>59</v>
      </c>
      <c r="C649" s="14">
        <v>66</v>
      </c>
      <c r="D649" s="80">
        <v>0.9452474922974399</v>
      </c>
      <c r="E649" s="80">
        <v>0.8961794216782046</v>
      </c>
      <c r="F649" s="80">
        <v>0.9355229983365837</v>
      </c>
      <c r="G649" s="80">
        <v>0.8788569380782103</v>
      </c>
      <c r="H649" s="80">
        <v>10.853927603248472</v>
      </c>
      <c r="I649" s="80">
        <v>10.379509973405066</v>
      </c>
      <c r="J649" s="80">
        <v>12.111333222674514</v>
      </c>
      <c r="K649" s="80">
        <v>9.122104353979022</v>
      </c>
      <c r="M649" s="11">
        <v>6758</v>
      </c>
      <c r="N649" s="14">
        <v>67</v>
      </c>
      <c r="O649" s="14">
        <v>58</v>
      </c>
      <c r="P649" s="80">
        <v>0.84011</v>
      </c>
      <c r="Q649" s="80">
        <v>0.7243</v>
      </c>
      <c r="R649" s="80">
        <v>0.82338</v>
      </c>
      <c r="S649" s="80">
        <v>0.69979</v>
      </c>
      <c r="T649" s="80">
        <v>9.088833284400538</v>
      </c>
      <c r="U649" s="80">
        <v>11.524263015822326</v>
      </c>
      <c r="V649" s="80">
        <v>12.548487467345046</v>
      </c>
      <c r="W649" s="80">
        <v>8.064608832877818</v>
      </c>
      <c r="X649" s="63"/>
      <c r="Y649" s="63"/>
    </row>
    <row r="650" spans="1:25" ht="12.75">
      <c r="A650" s="11">
        <v>5967</v>
      </c>
      <c r="B650" s="14">
        <v>59</v>
      </c>
      <c r="C650" s="14">
        <v>67</v>
      </c>
      <c r="D650" s="80">
        <v>0.9482517935176178</v>
      </c>
      <c r="E650" s="80">
        <v>0.9015958265893339</v>
      </c>
      <c r="F650" s="80">
        <v>0.9381636463486064</v>
      </c>
      <c r="G650" s="80">
        <v>0.8835294093317608</v>
      </c>
      <c r="H650" s="80">
        <v>10.853927603248472</v>
      </c>
      <c r="I650" s="80">
        <v>10.171201717661095</v>
      </c>
      <c r="J650" s="80">
        <v>12.038573475110269</v>
      </c>
      <c r="K650" s="80">
        <v>8.986555845799298</v>
      </c>
      <c r="M650" s="11">
        <v>6759</v>
      </c>
      <c r="N650" s="14">
        <v>67</v>
      </c>
      <c r="O650" s="14">
        <v>59</v>
      </c>
      <c r="P650" s="80">
        <v>0.84571</v>
      </c>
      <c r="Q650" s="80">
        <v>0.73266</v>
      </c>
      <c r="R650" s="80">
        <v>0.828</v>
      </c>
      <c r="S650" s="80">
        <v>0.70649</v>
      </c>
      <c r="T650" s="80">
        <v>9.088833284400538</v>
      </c>
      <c r="U650" s="80">
        <v>11.299325679523628</v>
      </c>
      <c r="V650" s="80">
        <v>12.405250489275069</v>
      </c>
      <c r="W650" s="80">
        <v>7.982908474649097</v>
      </c>
      <c r="X650" s="63"/>
      <c r="Y650" s="63"/>
    </row>
    <row r="651" spans="1:25" ht="12.75">
      <c r="A651" s="11">
        <v>5968</v>
      </c>
      <c r="B651" s="14">
        <v>59</v>
      </c>
      <c r="C651" s="14">
        <v>68</v>
      </c>
      <c r="D651" s="80">
        <v>0.9512109133543732</v>
      </c>
      <c r="E651" s="80">
        <v>0.9069611092798536</v>
      </c>
      <c r="F651" s="80">
        <v>0.9407792345639219</v>
      </c>
      <c r="G651" s="80">
        <v>0.8881805052005428</v>
      </c>
      <c r="H651" s="80">
        <v>10.853927603248472</v>
      </c>
      <c r="I651" s="80">
        <v>9.957383952091014</v>
      </c>
      <c r="J651" s="80">
        <v>11.967357246295512</v>
      </c>
      <c r="K651" s="80">
        <v>8.843954309043975</v>
      </c>
      <c r="M651" s="11">
        <v>6760</v>
      </c>
      <c r="N651" s="14">
        <v>67</v>
      </c>
      <c r="O651" s="14">
        <v>60</v>
      </c>
      <c r="P651" s="80">
        <v>0.85137</v>
      </c>
      <c r="Q651" s="80">
        <v>0.7412</v>
      </c>
      <c r="R651" s="80">
        <v>0.83268</v>
      </c>
      <c r="S651" s="80">
        <v>0.71332</v>
      </c>
      <c r="T651" s="80">
        <v>9.088833284400538</v>
      </c>
      <c r="U651" s="80">
        <v>11.069446632849349</v>
      </c>
      <c r="V651" s="80">
        <v>12.262266457260091</v>
      </c>
      <c r="W651" s="80">
        <v>7.896013459989794</v>
      </c>
      <c r="X651" s="63"/>
      <c r="Y651" s="63"/>
    </row>
    <row r="652" spans="1:25" ht="12.75">
      <c r="A652" s="11">
        <v>5969</v>
      </c>
      <c r="B652" s="14">
        <v>59</v>
      </c>
      <c r="C652" s="14">
        <v>69</v>
      </c>
      <c r="D652" s="80">
        <v>0.9541245529019475</v>
      </c>
      <c r="E652" s="80">
        <v>0.9122735939736373</v>
      </c>
      <c r="F652" s="80">
        <v>0.9433645011043755</v>
      </c>
      <c r="G652" s="80">
        <v>0.8928003101262094</v>
      </c>
      <c r="H652" s="80">
        <v>10.853927603248472</v>
      </c>
      <c r="I652" s="80">
        <v>9.736404867527444</v>
      </c>
      <c r="J652" s="80">
        <v>11.897667185533079</v>
      </c>
      <c r="K652" s="80">
        <v>8.692665285242837</v>
      </c>
      <c r="M652" s="11">
        <v>6761</v>
      </c>
      <c r="N652" s="14">
        <v>67</v>
      </c>
      <c r="O652" s="14">
        <v>61</v>
      </c>
      <c r="P652" s="80">
        <v>0.85708</v>
      </c>
      <c r="Q652" s="80">
        <v>0.74991</v>
      </c>
      <c r="R652" s="80">
        <v>0.83738</v>
      </c>
      <c r="S652" s="80">
        <v>0.72025</v>
      </c>
      <c r="T652" s="80">
        <v>9.088833284400538</v>
      </c>
      <c r="U652" s="80">
        <v>10.835087279550956</v>
      </c>
      <c r="V652" s="80">
        <v>12.119951955735122</v>
      </c>
      <c r="W652" s="80">
        <v>7.803968608216373</v>
      </c>
      <c r="X652" s="63"/>
      <c r="Y652" s="63"/>
    </row>
    <row r="653" spans="1:25" ht="12.75">
      <c r="A653" s="11">
        <v>5970</v>
      </c>
      <c r="B653" s="14">
        <v>59</v>
      </c>
      <c r="C653" s="14">
        <v>70</v>
      </c>
      <c r="D653" s="80">
        <v>0.956990627236592</v>
      </c>
      <c r="E653" s="80">
        <v>0.917528310194076</v>
      </c>
      <c r="F653" s="80">
        <v>0.945913401018674</v>
      </c>
      <c r="G653" s="80">
        <v>0.8973773140962128</v>
      </c>
      <c r="H653" s="80">
        <v>10.853927603248472</v>
      </c>
      <c r="I653" s="80">
        <v>9.506681920448004</v>
      </c>
      <c r="J653" s="80">
        <v>11.829528835957818</v>
      </c>
      <c r="K653" s="80">
        <v>8.531080687738656</v>
      </c>
      <c r="M653" s="11">
        <v>6762</v>
      </c>
      <c r="N653" s="14">
        <v>67</v>
      </c>
      <c r="O653" s="14">
        <v>62</v>
      </c>
      <c r="P653" s="80">
        <v>0.86284</v>
      </c>
      <c r="Q653" s="80">
        <v>0.75876</v>
      </c>
      <c r="R653" s="80">
        <v>0.84211</v>
      </c>
      <c r="S653" s="80">
        <v>0.72728</v>
      </c>
      <c r="T653" s="80">
        <v>9.088833284400538</v>
      </c>
      <c r="U653" s="80">
        <v>10.59586651273023</v>
      </c>
      <c r="V653" s="80">
        <v>11.978487451917502</v>
      </c>
      <c r="W653" s="80">
        <v>7.706212345213267</v>
      </c>
      <c r="X653" s="63"/>
      <c r="Y653" s="63"/>
    </row>
    <row r="654" spans="1:25" ht="12.75">
      <c r="A654" s="11">
        <v>5971</v>
      </c>
      <c r="B654" s="14">
        <v>59</v>
      </c>
      <c r="C654" s="14">
        <v>71</v>
      </c>
      <c r="D654" s="80">
        <v>0.9598011899207626</v>
      </c>
      <c r="E654" s="80">
        <v>0.9227093712209363</v>
      </c>
      <c r="F654" s="80">
        <v>0.9484194438511366</v>
      </c>
      <c r="G654" s="80">
        <v>0.9018989922412345</v>
      </c>
      <c r="H654" s="80">
        <v>10.853927603248472</v>
      </c>
      <c r="I654" s="80">
        <v>9.267772420208832</v>
      </c>
      <c r="J654" s="80">
        <v>11.763105417349852</v>
      </c>
      <c r="K654" s="80">
        <v>8.358594606107452</v>
      </c>
      <c r="M654" s="11">
        <v>6763</v>
      </c>
      <c r="N654" s="14">
        <v>67</v>
      </c>
      <c r="O654" s="14">
        <v>63</v>
      </c>
      <c r="P654" s="80">
        <v>0.86862</v>
      </c>
      <c r="Q654" s="80">
        <v>0.76775</v>
      </c>
      <c r="R654" s="80">
        <v>0.84687</v>
      </c>
      <c r="S654" s="80">
        <v>0.73441</v>
      </c>
      <c r="T654" s="80">
        <v>9.088833284400538</v>
      </c>
      <c r="U654" s="80">
        <v>10.352217524746166</v>
      </c>
      <c r="V654" s="80">
        <v>11.83828943131061</v>
      </c>
      <c r="W654" s="80">
        <v>7.602761377836092</v>
      </c>
      <c r="X654" s="63"/>
      <c r="Y654" s="63"/>
    </row>
    <row r="655" spans="1:25" ht="12.75">
      <c r="A655" s="11">
        <v>5972</v>
      </c>
      <c r="B655" s="14">
        <v>59</v>
      </c>
      <c r="C655" s="14">
        <v>72</v>
      </c>
      <c r="D655" s="80">
        <v>0.9625441186267147</v>
      </c>
      <c r="E655" s="80">
        <v>0.9277928208623317</v>
      </c>
      <c r="F655" s="80">
        <v>0.9508763844132346</v>
      </c>
      <c r="G655" s="80">
        <v>0.9063530458052055</v>
      </c>
      <c r="H655" s="80">
        <v>10.853927603248472</v>
      </c>
      <c r="I655" s="80">
        <v>9.0203343406864</v>
      </c>
      <c r="J655" s="80">
        <v>11.698654440072463</v>
      </c>
      <c r="K655" s="80">
        <v>8.175607503862409</v>
      </c>
      <c r="M655" s="11">
        <v>6764</v>
      </c>
      <c r="N655" s="14">
        <v>67</v>
      </c>
      <c r="O655" s="14">
        <v>64</v>
      </c>
      <c r="P655" s="80">
        <v>0.8744</v>
      </c>
      <c r="Q655" s="80">
        <v>0.77684</v>
      </c>
      <c r="R655" s="80">
        <v>0.85164</v>
      </c>
      <c r="S655" s="80">
        <v>0.74161</v>
      </c>
      <c r="T655" s="80">
        <v>9.088833284400538</v>
      </c>
      <c r="U655" s="80">
        <v>10.104672229504997</v>
      </c>
      <c r="V655" s="80">
        <v>11.699781893680507</v>
      </c>
      <c r="W655" s="80">
        <v>7.493723620225028</v>
      </c>
      <c r="X655" s="63"/>
      <c r="Y655" s="63"/>
    </row>
    <row r="656" spans="1:25" ht="12.75">
      <c r="A656" s="11">
        <v>5973</v>
      </c>
      <c r="B656" s="14">
        <v>59</v>
      </c>
      <c r="C656" s="14">
        <v>73</v>
      </c>
      <c r="D656" s="80">
        <v>0.965204656148441</v>
      </c>
      <c r="E656" s="80">
        <v>0.9327493228074599</v>
      </c>
      <c r="F656" s="80">
        <v>0.9532788814490702</v>
      </c>
      <c r="G656" s="80">
        <v>0.9107286215537336</v>
      </c>
      <c r="H656" s="80">
        <v>10.853927603248472</v>
      </c>
      <c r="I656" s="80">
        <v>8.766099567326068</v>
      </c>
      <c r="J656" s="80">
        <v>11.636489395220888</v>
      </c>
      <c r="K656" s="80">
        <v>7.98353777535365</v>
      </c>
      <c r="M656" s="11">
        <v>6765</v>
      </c>
      <c r="N656" s="14">
        <v>67</v>
      </c>
      <c r="O656" s="14">
        <v>65</v>
      </c>
      <c r="P656" s="80">
        <v>0.88018</v>
      </c>
      <c r="Q656" s="80">
        <v>0.786</v>
      </c>
      <c r="R656" s="80">
        <v>0.8564</v>
      </c>
      <c r="S656" s="80">
        <v>0.74887</v>
      </c>
      <c r="T656" s="80">
        <v>9.088833284400538</v>
      </c>
      <c r="U656" s="80">
        <v>9.853863023301658</v>
      </c>
      <c r="V656" s="80">
        <v>11.563388721292043</v>
      </c>
      <c r="W656" s="80">
        <v>7.379307586410153</v>
      </c>
      <c r="X656" s="63"/>
      <c r="Y656" s="63"/>
    </row>
    <row r="657" spans="1:25" ht="12.75">
      <c r="A657" s="11">
        <v>5974</v>
      </c>
      <c r="B657" s="14">
        <v>59</v>
      </c>
      <c r="C657" s="14">
        <v>74</v>
      </c>
      <c r="D657" s="80">
        <v>0.9677723881535599</v>
      </c>
      <c r="E657" s="80">
        <v>0.9375571599914917</v>
      </c>
      <c r="F657" s="80">
        <v>0.9556227105393205</v>
      </c>
      <c r="G657" s="80">
        <v>0.9150167474752421</v>
      </c>
      <c r="H657" s="80">
        <v>10.853927603248472</v>
      </c>
      <c r="I657" s="80">
        <v>8.506256302654792</v>
      </c>
      <c r="J657" s="80">
        <v>11.576816930657296</v>
      </c>
      <c r="K657" s="80">
        <v>7.783366975245967</v>
      </c>
      <c r="M657" s="11">
        <v>6766</v>
      </c>
      <c r="N657" s="14">
        <v>67</v>
      </c>
      <c r="O657" s="14">
        <v>66</v>
      </c>
      <c r="P657" s="80">
        <v>0.88592</v>
      </c>
      <c r="Q657" s="80">
        <v>0.79521</v>
      </c>
      <c r="R657" s="80">
        <v>0.86117</v>
      </c>
      <c r="S657" s="80">
        <v>0.75619</v>
      </c>
      <c r="T657" s="80">
        <v>9.088833284400538</v>
      </c>
      <c r="U657" s="80">
        <v>9.600544945336708</v>
      </c>
      <c r="V657" s="80">
        <v>11.429530573673215</v>
      </c>
      <c r="W657" s="80">
        <v>7.259847656064029</v>
      </c>
      <c r="X657" s="63"/>
      <c r="Y657" s="63"/>
    </row>
    <row r="658" spans="1:25" ht="12.75">
      <c r="A658" s="11">
        <v>5975</v>
      </c>
      <c r="B658" s="14">
        <v>59</v>
      </c>
      <c r="C658" s="14">
        <v>75</v>
      </c>
      <c r="D658" s="80">
        <v>0.9702417409859424</v>
      </c>
      <c r="E658" s="80">
        <v>0.9422034080012576</v>
      </c>
      <c r="F658" s="80">
        <v>0.9579042792202763</v>
      </c>
      <c r="G658" s="80">
        <v>0.9192094930622562</v>
      </c>
      <c r="H658" s="80">
        <v>10.853927603248472</v>
      </c>
      <c r="I658" s="80">
        <v>8.241080326984909</v>
      </c>
      <c r="J658" s="80">
        <v>11.519728660580249</v>
      </c>
      <c r="K658" s="80">
        <v>7.57527926965313</v>
      </c>
      <c r="M658" s="11">
        <v>6767</v>
      </c>
      <c r="N658" s="14">
        <v>67</v>
      </c>
      <c r="O658" s="14">
        <v>67</v>
      </c>
      <c r="P658" s="80">
        <v>0.89161</v>
      </c>
      <c r="Q658" s="80">
        <v>0.80443</v>
      </c>
      <c r="R658" s="80">
        <v>0.86592</v>
      </c>
      <c r="S658" s="80">
        <v>0.76355</v>
      </c>
      <c r="T658" s="80">
        <v>9.088833284400538</v>
      </c>
      <c r="U658" s="80">
        <v>9.34521708601059</v>
      </c>
      <c r="V658" s="80">
        <v>11.298529858311447</v>
      </c>
      <c r="W658" s="80">
        <v>7.135520512099681</v>
      </c>
      <c r="X658" s="63"/>
      <c r="Y658" s="63"/>
    </row>
    <row r="659" spans="1:25" ht="12.75">
      <c r="A659" s="11">
        <v>5976</v>
      </c>
      <c r="B659" s="14">
        <v>59</v>
      </c>
      <c r="C659" s="14">
        <v>76</v>
      </c>
      <c r="D659" s="80">
        <v>0.9726065818675521</v>
      </c>
      <c r="E659" s="80">
        <v>0.9466739466859694</v>
      </c>
      <c r="F659" s="80">
        <v>0.9601203517358345</v>
      </c>
      <c r="G659" s="80">
        <v>0.9232994927235373</v>
      </c>
      <c r="H659" s="80">
        <v>10.853927603248472</v>
      </c>
      <c r="I659" s="80">
        <v>7.971273340203032</v>
      </c>
      <c r="J659" s="80">
        <v>11.46532831208139</v>
      </c>
      <c r="K659" s="80">
        <v>7.359872631370116</v>
      </c>
      <c r="M659" s="11">
        <v>6768</v>
      </c>
      <c r="N659" s="14">
        <v>67</v>
      </c>
      <c r="O659" s="14">
        <v>68</v>
      </c>
      <c r="P659" s="80">
        <v>0.89724</v>
      </c>
      <c r="Q659" s="80">
        <v>0.81363</v>
      </c>
      <c r="R659" s="80">
        <v>0.87065</v>
      </c>
      <c r="S659" s="80">
        <v>0.77093</v>
      </c>
      <c r="T659" s="80">
        <v>9.088833284400538</v>
      </c>
      <c r="U659" s="80">
        <v>9.088833284400538</v>
      </c>
      <c r="V659" s="80">
        <v>11.170779961877903</v>
      </c>
      <c r="W659" s="80">
        <v>7.006886606923173</v>
      </c>
      <c r="X659" s="63"/>
      <c r="Y659" s="63"/>
    </row>
    <row r="660" spans="1:25" ht="12.75">
      <c r="A660" s="11">
        <v>5977</v>
      </c>
      <c r="B660" s="14">
        <v>59</v>
      </c>
      <c r="C660" s="14">
        <v>77</v>
      </c>
      <c r="D660" s="80">
        <v>0.9748608846787947</v>
      </c>
      <c r="E660" s="80">
        <v>0.950954724275581</v>
      </c>
      <c r="F660" s="80">
        <v>0.9622682485472132</v>
      </c>
      <c r="G660" s="80">
        <v>0.927280337331948</v>
      </c>
      <c r="H660" s="80">
        <v>10.853927603248472</v>
      </c>
      <c r="I660" s="80">
        <v>7.697902479305659</v>
      </c>
      <c r="J660" s="80">
        <v>11.413716474795143</v>
      </c>
      <c r="K660" s="80">
        <v>7.13811360775899</v>
      </c>
      <c r="M660" s="11">
        <v>6769</v>
      </c>
      <c r="N660" s="14">
        <v>67</v>
      </c>
      <c r="O660" s="14">
        <v>69</v>
      </c>
      <c r="P660" s="80">
        <v>0.90277</v>
      </c>
      <c r="Q660" s="80">
        <v>0.82277</v>
      </c>
      <c r="R660" s="80">
        <v>0.87536</v>
      </c>
      <c r="S660" s="80">
        <v>0.77834</v>
      </c>
      <c r="T660" s="80">
        <v>9.088833284400538</v>
      </c>
      <c r="U660" s="80">
        <v>8.83251293878797</v>
      </c>
      <c r="V660" s="80">
        <v>11.046653948924492</v>
      </c>
      <c r="W660" s="80">
        <v>6.8746922742640155</v>
      </c>
      <c r="X660" s="63"/>
      <c r="Y660" s="63"/>
    </row>
    <row r="661" spans="1:25" ht="12.75">
      <c r="A661" s="11">
        <v>5978</v>
      </c>
      <c r="B661" s="14">
        <v>59</v>
      </c>
      <c r="C661" s="14">
        <v>78</v>
      </c>
      <c r="D661" s="80">
        <v>0.976999153479841</v>
      </c>
      <c r="E661" s="80">
        <v>0.9550325954072164</v>
      </c>
      <c r="F661" s="80">
        <v>0.9643460344046899</v>
      </c>
      <c r="G661" s="80">
        <v>0.9311469529789989</v>
      </c>
      <c r="H661" s="80">
        <v>10.853927603248472</v>
      </c>
      <c r="I661" s="80">
        <v>7.422383396961946</v>
      </c>
      <c r="J661" s="80">
        <v>11.364981316287393</v>
      </c>
      <c r="K661" s="80">
        <v>6.911329683923027</v>
      </c>
      <c r="M661" s="11">
        <v>6770</v>
      </c>
      <c r="N661" s="14">
        <v>67</v>
      </c>
      <c r="O661" s="14">
        <v>70</v>
      </c>
      <c r="P661" s="80">
        <v>0.9082</v>
      </c>
      <c r="Q661" s="80">
        <v>0.83184</v>
      </c>
      <c r="R661" s="80">
        <v>0.88003</v>
      </c>
      <c r="S661" s="80">
        <v>0.78576</v>
      </c>
      <c r="T661" s="80">
        <v>9.088833284400538</v>
      </c>
      <c r="U661" s="80">
        <v>8.575986307576505</v>
      </c>
      <c r="V661" s="80">
        <v>10.92617607267796</v>
      </c>
      <c r="W661" s="80">
        <v>6.7386435192990835</v>
      </c>
      <c r="X661" s="63"/>
      <c r="Y661" s="63"/>
    </row>
    <row r="662" spans="1:25" ht="12.75">
      <c r="A662" s="11">
        <v>5979</v>
      </c>
      <c r="B662" s="14">
        <v>59</v>
      </c>
      <c r="C662" s="14">
        <v>79</v>
      </c>
      <c r="D662" s="80">
        <v>0.9790200052883599</v>
      </c>
      <c r="E662" s="80">
        <v>0.9589022414111269</v>
      </c>
      <c r="F662" s="80">
        <v>0.9663523761683335</v>
      </c>
      <c r="G662" s="80">
        <v>0.934895368487499</v>
      </c>
      <c r="H662" s="80">
        <v>10.853927603248472</v>
      </c>
      <c r="I662" s="80">
        <v>7.145273192322084</v>
      </c>
      <c r="J662" s="80">
        <v>11.319117981490752</v>
      </c>
      <c r="K662" s="80">
        <v>6.680082814079803</v>
      </c>
      <c r="M662" s="11">
        <v>6840</v>
      </c>
      <c r="N662" s="14">
        <v>68</v>
      </c>
      <c r="O662" s="14">
        <v>40</v>
      </c>
      <c r="P662" s="80">
        <v>0.7462</v>
      </c>
      <c r="Q662" s="80">
        <v>0.59515</v>
      </c>
      <c r="R662" s="80">
        <v>0.74208</v>
      </c>
      <c r="S662" s="80">
        <v>0.58992</v>
      </c>
      <c r="T662" s="80">
        <v>8.83251293878797</v>
      </c>
      <c r="U662" s="80">
        <v>14.651451235201971</v>
      </c>
      <c r="V662" s="80">
        <v>14.840765712317657</v>
      </c>
      <c r="W662" s="80">
        <v>8.643198461672283</v>
      </c>
      <c r="X662" s="63"/>
      <c r="Y662" s="63"/>
    </row>
    <row r="663" spans="1:25" ht="12.75">
      <c r="A663" s="11">
        <v>5980</v>
      </c>
      <c r="B663" s="14">
        <v>59</v>
      </c>
      <c r="C663" s="14">
        <v>80</v>
      </c>
      <c r="D663" s="80">
        <v>0.9809243671711025</v>
      </c>
      <c r="E663" s="80">
        <v>0.9625628713396911</v>
      </c>
      <c r="F663" s="80">
        <v>0.9682859859912587</v>
      </c>
      <c r="G663" s="80">
        <v>0.9385216957836681</v>
      </c>
      <c r="H663" s="80">
        <v>10.853927603248472</v>
      </c>
      <c r="I663" s="80">
        <v>6.866548106596771</v>
      </c>
      <c r="J663" s="80">
        <v>11.276071336661905</v>
      </c>
      <c r="K663" s="80">
        <v>6.444404373183337</v>
      </c>
      <c r="M663" s="11">
        <v>6841</v>
      </c>
      <c r="N663" s="14">
        <v>68</v>
      </c>
      <c r="O663" s="14">
        <v>41</v>
      </c>
      <c r="P663" s="80">
        <v>0.74952</v>
      </c>
      <c r="Q663" s="80">
        <v>0.59938</v>
      </c>
      <c r="R663" s="80">
        <v>0.74495</v>
      </c>
      <c r="S663" s="80">
        <v>0.59356</v>
      </c>
      <c r="T663" s="80">
        <v>8.83251293878797</v>
      </c>
      <c r="U663" s="80">
        <v>14.524888242377765</v>
      </c>
      <c r="V663" s="80">
        <v>14.736047053448425</v>
      </c>
      <c r="W663" s="80">
        <v>8.621354127717309</v>
      </c>
      <c r="X663" s="63"/>
      <c r="Y663" s="63"/>
    </row>
    <row r="664" spans="1:25" ht="12.75">
      <c r="A664" s="11">
        <v>5981</v>
      </c>
      <c r="B664" s="14">
        <v>59</v>
      </c>
      <c r="C664" s="14">
        <v>81</v>
      </c>
      <c r="D664" s="80">
        <v>0.982711767964889</v>
      </c>
      <c r="E664" s="80">
        <v>0.9660111432493027</v>
      </c>
      <c r="F664" s="80">
        <v>0.9701454858161086</v>
      </c>
      <c r="G664" s="80">
        <v>0.9420218802312099</v>
      </c>
      <c r="H664" s="80">
        <v>10.853927603248472</v>
      </c>
      <c r="I664" s="80">
        <v>6.586841515746216</v>
      </c>
      <c r="J664" s="80">
        <v>11.235820289546444</v>
      </c>
      <c r="K664" s="80">
        <v>6.204948829448243</v>
      </c>
      <c r="M664" s="11">
        <v>6842</v>
      </c>
      <c r="N664" s="14">
        <v>68</v>
      </c>
      <c r="O664" s="14">
        <v>42</v>
      </c>
      <c r="P664" s="80">
        <v>0.75299</v>
      </c>
      <c r="Q664" s="80">
        <v>0.60384</v>
      </c>
      <c r="R664" s="80">
        <v>0.74796</v>
      </c>
      <c r="S664" s="80">
        <v>0.59739</v>
      </c>
      <c r="T664" s="80">
        <v>8.83251293878797</v>
      </c>
      <c r="U664" s="80">
        <v>14.392811567186646</v>
      </c>
      <c r="V664" s="80">
        <v>14.627209209914</v>
      </c>
      <c r="W664" s="80">
        <v>8.598115296060616</v>
      </c>
      <c r="X664" s="63"/>
      <c r="Y664" s="63"/>
    </row>
    <row r="665" spans="1:25" ht="12.75">
      <c r="A665" s="11">
        <v>5982</v>
      </c>
      <c r="B665" s="14">
        <v>59</v>
      </c>
      <c r="C665" s="14">
        <v>82</v>
      </c>
      <c r="D665" s="80">
        <v>0.984381187682848</v>
      </c>
      <c r="E665" s="80">
        <v>0.9692427668947631</v>
      </c>
      <c r="F665" s="80">
        <v>0.9719297614890768</v>
      </c>
      <c r="G665" s="80">
        <v>0.9453923721173357</v>
      </c>
      <c r="H665" s="80">
        <v>10.853927603248472</v>
      </c>
      <c r="I665" s="80">
        <v>6.307369945701943</v>
      </c>
      <c r="J665" s="80">
        <v>11.198358114161664</v>
      </c>
      <c r="K665" s="80">
        <v>5.962939434788751</v>
      </c>
      <c r="M665" s="11">
        <v>6843</v>
      </c>
      <c r="N665" s="14">
        <v>68</v>
      </c>
      <c r="O665" s="14">
        <v>43</v>
      </c>
      <c r="P665" s="80">
        <v>0.75663</v>
      </c>
      <c r="Q665" s="80">
        <v>0.60854</v>
      </c>
      <c r="R665" s="80">
        <v>0.75111</v>
      </c>
      <c r="S665" s="80">
        <v>0.60142</v>
      </c>
      <c r="T665" s="80">
        <v>8.83251293878797</v>
      </c>
      <c r="U665" s="80">
        <v>14.255146405663213</v>
      </c>
      <c r="V665" s="80">
        <v>14.514386293271174</v>
      </c>
      <c r="W665" s="80">
        <v>8.573273051180008</v>
      </c>
      <c r="X665" s="63"/>
      <c r="Y665" s="63"/>
    </row>
    <row r="666" spans="1:25" ht="12.75">
      <c r="A666" s="11">
        <v>5983</v>
      </c>
      <c r="B666" s="14">
        <v>59</v>
      </c>
      <c r="C666" s="14">
        <v>83</v>
      </c>
      <c r="D666" s="80">
        <v>0.9859317108877933</v>
      </c>
      <c r="E666" s="80">
        <v>0.9722537639246362</v>
      </c>
      <c r="F666" s="80">
        <v>0.9736383376416335</v>
      </c>
      <c r="G666" s="80">
        <v>0.948630851433416</v>
      </c>
      <c r="H666" s="80">
        <v>10.853927603248472</v>
      </c>
      <c r="I666" s="80">
        <v>6.029884548794651</v>
      </c>
      <c r="J666" s="80">
        <v>11.163677638474855</v>
      </c>
      <c r="K666" s="80">
        <v>5.720134513568269</v>
      </c>
      <c r="M666" s="11">
        <v>6844</v>
      </c>
      <c r="N666" s="14">
        <v>68</v>
      </c>
      <c r="O666" s="14">
        <v>44</v>
      </c>
      <c r="P666" s="80">
        <v>0.76043</v>
      </c>
      <c r="Q666" s="80">
        <v>0.61347</v>
      </c>
      <c r="R666" s="80">
        <v>0.75438</v>
      </c>
      <c r="S666" s="80">
        <v>0.60563</v>
      </c>
      <c r="T666" s="80">
        <v>8.83251293878797</v>
      </c>
      <c r="U666" s="80">
        <v>14.111860029959388</v>
      </c>
      <c r="V666" s="80">
        <v>14.397741156788303</v>
      </c>
      <c r="W666" s="80">
        <v>8.546631811959056</v>
      </c>
      <c r="X666" s="63"/>
      <c r="Y666" s="63"/>
    </row>
    <row r="667" spans="1:25" ht="12.75">
      <c r="A667" s="11">
        <v>5984</v>
      </c>
      <c r="B667" s="14">
        <v>59</v>
      </c>
      <c r="C667" s="14">
        <v>84</v>
      </c>
      <c r="D667" s="80">
        <v>0.9873665378814348</v>
      </c>
      <c r="E667" s="80">
        <v>0.9750483021706946</v>
      </c>
      <c r="F667" s="80">
        <v>0.9752712534525992</v>
      </c>
      <c r="G667" s="80">
        <v>0.9517360147634799</v>
      </c>
      <c r="H667" s="80">
        <v>10.853927603248472</v>
      </c>
      <c r="I667" s="80">
        <v>5.754899091682715</v>
      </c>
      <c r="J667" s="80">
        <v>11.131681968047111</v>
      </c>
      <c r="K667" s="80">
        <v>5.477144726884077</v>
      </c>
      <c r="M667" s="11">
        <v>6845</v>
      </c>
      <c r="N667" s="14">
        <v>68</v>
      </c>
      <c r="O667" s="14">
        <v>45</v>
      </c>
      <c r="P667" s="80">
        <v>0.76439</v>
      </c>
      <c r="Q667" s="80">
        <v>0.61863</v>
      </c>
      <c r="R667" s="80">
        <v>0.75779</v>
      </c>
      <c r="S667" s="80">
        <v>0.61004</v>
      </c>
      <c r="T667" s="80">
        <v>8.83251293878797</v>
      </c>
      <c r="U667" s="80">
        <v>13.962932386937966</v>
      </c>
      <c r="V667" s="80">
        <v>14.277450671572698</v>
      </c>
      <c r="W667" s="80">
        <v>8.517994654153238</v>
      </c>
      <c r="X667" s="63"/>
      <c r="Y667" s="63"/>
    </row>
    <row r="668" spans="1:25" ht="12.75">
      <c r="A668" s="11">
        <v>5985</v>
      </c>
      <c r="B668" s="14">
        <v>59</v>
      </c>
      <c r="C668" s="14">
        <v>85</v>
      </c>
      <c r="D668" s="80">
        <v>0.98869088109461</v>
      </c>
      <c r="E668" s="80">
        <v>0.977634694171014</v>
      </c>
      <c r="F668" s="80">
        <v>0.9768282121165162</v>
      </c>
      <c r="G668" s="80">
        <v>0.9547059679363978</v>
      </c>
      <c r="H668" s="80">
        <v>10.853927603248472</v>
      </c>
      <c r="I668" s="80">
        <v>5.482064905648727</v>
      </c>
      <c r="J668" s="80">
        <v>11.102232426859674</v>
      </c>
      <c r="K668" s="80">
        <v>5.233760082037525</v>
      </c>
      <c r="M668" s="11">
        <v>6846</v>
      </c>
      <c r="N668" s="14">
        <v>68</v>
      </c>
      <c r="O668" s="14">
        <v>46</v>
      </c>
      <c r="P668" s="80">
        <v>0.7685</v>
      </c>
      <c r="Q668" s="80">
        <v>0.62404</v>
      </c>
      <c r="R668" s="80">
        <v>0.76133</v>
      </c>
      <c r="S668" s="80">
        <v>0.61464</v>
      </c>
      <c r="T668" s="80">
        <v>8.83251293878797</v>
      </c>
      <c r="U668" s="80">
        <v>13.808412018555867</v>
      </c>
      <c r="V668" s="80">
        <v>14.1537244960261</v>
      </c>
      <c r="W668" s="80">
        <v>8.487200461317734</v>
      </c>
      <c r="X668" s="63"/>
      <c r="Y668" s="63"/>
    </row>
    <row r="669" spans="1:25" ht="12.75">
      <c r="A669" s="11">
        <v>5986</v>
      </c>
      <c r="B669" s="14">
        <v>59</v>
      </c>
      <c r="C669" s="14">
        <v>86</v>
      </c>
      <c r="D669" s="80">
        <v>0.9899078339486146</v>
      </c>
      <c r="E669" s="80">
        <v>0.9800173363361815</v>
      </c>
      <c r="F669" s="80">
        <v>0.9783083345145196</v>
      </c>
      <c r="G669" s="80">
        <v>0.9575377460377479</v>
      </c>
      <c r="H669" s="80">
        <v>10.853927603248472</v>
      </c>
      <c r="I669" s="80">
        <v>5.2119890821580235</v>
      </c>
      <c r="J669" s="80">
        <v>11.075240407303552</v>
      </c>
      <c r="K669" s="80">
        <v>4.990676278102944</v>
      </c>
      <c r="M669" s="11">
        <v>6847</v>
      </c>
      <c r="N669" s="14">
        <v>68</v>
      </c>
      <c r="O669" s="14">
        <v>47</v>
      </c>
      <c r="P669" s="80">
        <v>0.77278</v>
      </c>
      <c r="Q669" s="80">
        <v>0.62969</v>
      </c>
      <c r="R669" s="80">
        <v>0.76499</v>
      </c>
      <c r="S669" s="80">
        <v>0.61942</v>
      </c>
      <c r="T669" s="80">
        <v>8.83251293878797</v>
      </c>
      <c r="U669" s="80">
        <v>13.648076076793563</v>
      </c>
      <c r="V669" s="80">
        <v>14.02667510000313</v>
      </c>
      <c r="W669" s="80">
        <v>8.453913915578402</v>
      </c>
      <c r="X669" s="63"/>
      <c r="Y669" s="63"/>
    </row>
    <row r="670" spans="1:25" ht="12.75">
      <c r="A670" s="11">
        <v>5987</v>
      </c>
      <c r="B670" s="14">
        <v>59</v>
      </c>
      <c r="C670" s="14">
        <v>87</v>
      </c>
      <c r="D670" s="80">
        <v>0.9910194485544261</v>
      </c>
      <c r="E670" s="80">
        <v>0.9821987621207944</v>
      </c>
      <c r="F670" s="80">
        <v>0.9797107347431668</v>
      </c>
      <c r="G670" s="80">
        <v>0.9602284059085424</v>
      </c>
      <c r="H670" s="80">
        <v>10.853927603248472</v>
      </c>
      <c r="I670" s="80">
        <v>4.946121077754667</v>
      </c>
      <c r="J670" s="80">
        <v>11.050642723080134</v>
      </c>
      <c r="K670" s="80">
        <v>4.749405957923006</v>
      </c>
      <c r="M670" s="11">
        <v>6848</v>
      </c>
      <c r="N670" s="14">
        <v>68</v>
      </c>
      <c r="O670" s="14">
        <v>48</v>
      </c>
      <c r="P670" s="80">
        <v>0.7772</v>
      </c>
      <c r="Q670" s="80">
        <v>0.63559</v>
      </c>
      <c r="R670" s="80">
        <v>0.76877</v>
      </c>
      <c r="S670" s="80">
        <v>0.62439</v>
      </c>
      <c r="T670" s="80">
        <v>8.83251293878797</v>
      </c>
      <c r="U670" s="80">
        <v>13.481997168412134</v>
      </c>
      <c r="V670" s="80">
        <v>13.896537884628913</v>
      </c>
      <c r="W670" s="80">
        <v>8.41797222257119</v>
      </c>
      <c r="X670" s="63"/>
      <c r="Y670" s="63"/>
    </row>
    <row r="671" spans="1:25" ht="12.75">
      <c r="A671" s="11">
        <v>5988</v>
      </c>
      <c r="B671" s="14">
        <v>59</v>
      </c>
      <c r="C671" s="14">
        <v>88</v>
      </c>
      <c r="D671" s="80">
        <v>0.9920274604150323</v>
      </c>
      <c r="E671" s="80">
        <v>0.9841810382087526</v>
      </c>
      <c r="F671" s="80">
        <v>0.9810351899290799</v>
      </c>
      <c r="G671" s="80">
        <v>0.9627763198817433</v>
      </c>
      <c r="H671" s="80">
        <v>10.853927603248472</v>
      </c>
      <c r="I671" s="80">
        <v>4.686737143178807</v>
      </c>
      <c r="J671" s="80">
        <v>11.028385207464511</v>
      </c>
      <c r="K671" s="80">
        <v>4.512279538962767</v>
      </c>
      <c r="M671" s="11">
        <v>6849</v>
      </c>
      <c r="N671" s="14">
        <v>68</v>
      </c>
      <c r="O671" s="14">
        <v>49</v>
      </c>
      <c r="P671" s="80">
        <v>0.78177</v>
      </c>
      <c r="Q671" s="80">
        <v>0.64173</v>
      </c>
      <c r="R671" s="80">
        <v>0.77265</v>
      </c>
      <c r="S671" s="80">
        <v>0.62953</v>
      </c>
      <c r="T671" s="80">
        <v>8.83251293878797</v>
      </c>
      <c r="U671" s="80">
        <v>13.310311019081112</v>
      </c>
      <c r="V671" s="80">
        <v>13.763571405797364</v>
      </c>
      <c r="W671" s="80">
        <v>8.37925255207172</v>
      </c>
      <c r="X671" s="63"/>
      <c r="Y671" s="63"/>
    </row>
    <row r="672" spans="1:25" ht="12.75">
      <c r="A672" s="11">
        <v>5989</v>
      </c>
      <c r="B672" s="14">
        <v>59</v>
      </c>
      <c r="C672" s="14">
        <v>89</v>
      </c>
      <c r="D672" s="80">
        <v>0.992935136460516</v>
      </c>
      <c r="E672" s="80">
        <v>0.9859693972943558</v>
      </c>
      <c r="F672" s="80">
        <v>0.9822827239212114</v>
      </c>
      <c r="G672" s="80">
        <v>0.9651823222515151</v>
      </c>
      <c r="H672" s="80">
        <v>10.853927603248472</v>
      </c>
      <c r="I672" s="80">
        <v>4.436086549987851</v>
      </c>
      <c r="J672" s="80">
        <v>11.008381835210338</v>
      </c>
      <c r="K672" s="80">
        <v>4.281632318025986</v>
      </c>
      <c r="M672" s="11">
        <v>6850</v>
      </c>
      <c r="N672" s="14">
        <v>68</v>
      </c>
      <c r="O672" s="14">
        <v>50</v>
      </c>
      <c r="P672" s="80">
        <v>0.78649</v>
      </c>
      <c r="Q672" s="80">
        <v>0.64811</v>
      </c>
      <c r="R672" s="80">
        <v>0.77665</v>
      </c>
      <c r="S672" s="80">
        <v>0.63485</v>
      </c>
      <c r="T672" s="80">
        <v>8.83251293878797</v>
      </c>
      <c r="U672" s="80">
        <v>13.133242467071671</v>
      </c>
      <c r="V672" s="80">
        <v>13.628063364714048</v>
      </c>
      <c r="W672" s="80">
        <v>8.33769204114559</v>
      </c>
      <c r="X672" s="63"/>
      <c r="Y672" s="63"/>
    </row>
    <row r="673" spans="1:25" ht="12.75">
      <c r="A673" s="11">
        <v>5990</v>
      </c>
      <c r="B673" s="14">
        <v>59</v>
      </c>
      <c r="C673" s="14">
        <v>90</v>
      </c>
      <c r="D673" s="80">
        <v>0.993748358215293</v>
      </c>
      <c r="E673" s="80">
        <v>0.9875743969299661</v>
      </c>
      <c r="F673" s="80">
        <v>0.9834555641612968</v>
      </c>
      <c r="G673" s="80">
        <v>0.9674496554101871</v>
      </c>
      <c r="H673" s="80">
        <v>10.853927603248472</v>
      </c>
      <c r="I673" s="80">
        <v>4.195454194507296</v>
      </c>
      <c r="J673" s="80">
        <v>10.99049108299046</v>
      </c>
      <c r="K673" s="80">
        <v>4.058890714765308</v>
      </c>
      <c r="M673" s="11">
        <v>6851</v>
      </c>
      <c r="N673" s="14">
        <v>68</v>
      </c>
      <c r="O673" s="14">
        <v>51</v>
      </c>
      <c r="P673" s="80">
        <v>0.79135</v>
      </c>
      <c r="Q673" s="80">
        <v>0.65473</v>
      </c>
      <c r="R673" s="80">
        <v>0.78075</v>
      </c>
      <c r="S673" s="80">
        <v>0.64035</v>
      </c>
      <c r="T673" s="80">
        <v>8.83251293878797</v>
      </c>
      <c r="U673" s="80">
        <v>12.950888759496237</v>
      </c>
      <c r="V673" s="80">
        <v>13.490250995969065</v>
      </c>
      <c r="W673" s="80">
        <v>8.293150702315144</v>
      </c>
      <c r="X673" s="63"/>
      <c r="Y673" s="63"/>
    </row>
    <row r="674" spans="1:25" ht="12.75">
      <c r="A674" s="11">
        <v>6040</v>
      </c>
      <c r="B674" s="14">
        <v>60</v>
      </c>
      <c r="C674" s="14">
        <v>40</v>
      </c>
      <c r="D674" s="80">
        <v>0.8673033515322238</v>
      </c>
      <c r="E674" s="80">
        <v>0.7656978174738074</v>
      </c>
      <c r="F674" s="80">
        <v>0.8658649667603163</v>
      </c>
      <c r="G674" s="80">
        <v>0.763458443115854</v>
      </c>
      <c r="H674" s="80">
        <v>10.654576398810097</v>
      </c>
      <c r="I674" s="80">
        <v>13.783123951665887</v>
      </c>
      <c r="J674" s="80">
        <v>13.91485799706431</v>
      </c>
      <c r="K674" s="80">
        <v>10.522842353411676</v>
      </c>
      <c r="M674" s="11">
        <v>6852</v>
      </c>
      <c r="N674" s="14">
        <v>68</v>
      </c>
      <c r="O674" s="14">
        <v>52</v>
      </c>
      <c r="P674" s="80">
        <v>0.79634</v>
      </c>
      <c r="Q674" s="80">
        <v>0.6616</v>
      </c>
      <c r="R674" s="80">
        <v>0.78496</v>
      </c>
      <c r="S674" s="80">
        <v>0.64603</v>
      </c>
      <c r="T674" s="80">
        <v>8.83251293878797</v>
      </c>
      <c r="U674" s="80">
        <v>12.76291009025659</v>
      </c>
      <c r="V674" s="80">
        <v>13.350223527561266</v>
      </c>
      <c r="W674" s="80">
        <v>8.245199501483295</v>
      </c>
      <c r="X674" s="63"/>
      <c r="Y674" s="63"/>
    </row>
    <row r="675" spans="1:25" ht="12.75">
      <c r="A675" s="11">
        <v>6041</v>
      </c>
      <c r="B675" s="14">
        <v>60</v>
      </c>
      <c r="C675" s="14">
        <v>41</v>
      </c>
      <c r="D675" s="80">
        <v>0.8690672199307629</v>
      </c>
      <c r="E675" s="80">
        <v>0.7684517022641625</v>
      </c>
      <c r="F675" s="80">
        <v>0.8675010554203351</v>
      </c>
      <c r="G675" s="80">
        <v>0.7660060608200517</v>
      </c>
      <c r="H675" s="80">
        <v>10.654576398810097</v>
      </c>
      <c r="I675" s="80">
        <v>13.720078455574168</v>
      </c>
      <c r="J675" s="80">
        <v>13.864991602487837</v>
      </c>
      <c r="K675" s="80">
        <v>10.509663251896427</v>
      </c>
      <c r="M675" s="11">
        <v>6853</v>
      </c>
      <c r="N675" s="14">
        <v>68</v>
      </c>
      <c r="O675" s="14">
        <v>53</v>
      </c>
      <c r="P675" s="80">
        <v>0.80147</v>
      </c>
      <c r="Q675" s="80">
        <v>0.66871</v>
      </c>
      <c r="R675" s="80">
        <v>0.78925</v>
      </c>
      <c r="S675" s="80">
        <v>0.65187</v>
      </c>
      <c r="T675" s="80">
        <v>8.83251293878797</v>
      </c>
      <c r="U675" s="80">
        <v>12.569348154909962</v>
      </c>
      <c r="V675" s="80">
        <v>13.208224114752785</v>
      </c>
      <c r="W675" s="80">
        <v>8.193636978945147</v>
      </c>
      <c r="X675" s="63"/>
      <c r="Y675" s="63"/>
    </row>
    <row r="676" spans="1:25" ht="12.75">
      <c r="A676" s="11">
        <v>6042</v>
      </c>
      <c r="B676" s="14">
        <v>60</v>
      </c>
      <c r="C676" s="14">
        <v>42</v>
      </c>
      <c r="D676" s="80">
        <v>0.8709223209247291</v>
      </c>
      <c r="E676" s="80">
        <v>0.7713573097097838</v>
      </c>
      <c r="F676" s="80">
        <v>0.8692187319493346</v>
      </c>
      <c r="G676" s="80">
        <v>0.7686886549224202</v>
      </c>
      <c r="H676" s="80">
        <v>10.654576398810097</v>
      </c>
      <c r="I676" s="80">
        <v>13.653405095911355</v>
      </c>
      <c r="J676" s="80">
        <v>13.812763896434436</v>
      </c>
      <c r="K676" s="80">
        <v>10.495217598287017</v>
      </c>
      <c r="M676" s="11">
        <v>6854</v>
      </c>
      <c r="N676" s="14">
        <v>68</v>
      </c>
      <c r="O676" s="14">
        <v>54</v>
      </c>
      <c r="P676" s="80">
        <v>0.80673</v>
      </c>
      <c r="Q676" s="80">
        <v>0.67607</v>
      </c>
      <c r="R676" s="80">
        <v>0.79365</v>
      </c>
      <c r="S676" s="80">
        <v>0.65789</v>
      </c>
      <c r="T676" s="80">
        <v>8.83251293878797</v>
      </c>
      <c r="U676" s="80">
        <v>12.370496473688869</v>
      </c>
      <c r="V676" s="80">
        <v>13.064587127697658</v>
      </c>
      <c r="W676" s="80">
        <v>8.13842228477918</v>
      </c>
      <c r="X676" s="63"/>
      <c r="Y676" s="63"/>
    </row>
    <row r="677" spans="1:25" ht="12.75">
      <c r="A677" s="11">
        <v>6043</v>
      </c>
      <c r="B677" s="14">
        <v>60</v>
      </c>
      <c r="C677" s="14">
        <v>43</v>
      </c>
      <c r="D677" s="80">
        <v>0.8728703614451412</v>
      </c>
      <c r="E677" s="80">
        <v>0.7744187816982594</v>
      </c>
      <c r="F677" s="80">
        <v>0.871017492121509</v>
      </c>
      <c r="G677" s="80">
        <v>0.7715066318948264</v>
      </c>
      <c r="H677" s="80">
        <v>10.654576398810097</v>
      </c>
      <c r="I677" s="80">
        <v>13.582810729810578</v>
      </c>
      <c r="J677" s="80">
        <v>13.758158570799607</v>
      </c>
      <c r="K677" s="80">
        <v>10.479228557821068</v>
      </c>
      <c r="M677" s="11">
        <v>6855</v>
      </c>
      <c r="N677" s="14">
        <v>68</v>
      </c>
      <c r="O677" s="14">
        <v>55</v>
      </c>
      <c r="P677" s="80">
        <v>0.8121</v>
      </c>
      <c r="Q677" s="80">
        <v>0.68365</v>
      </c>
      <c r="R677" s="80">
        <v>0.79813</v>
      </c>
      <c r="S677" s="80">
        <v>0.66407</v>
      </c>
      <c r="T677" s="80">
        <v>8.83251293878797</v>
      </c>
      <c r="U677" s="80">
        <v>12.16674593030391</v>
      </c>
      <c r="V677" s="80">
        <v>12.919674603901067</v>
      </c>
      <c r="W677" s="80">
        <v>8.079584265190812</v>
      </c>
      <c r="X677" s="63"/>
      <c r="Y677" s="63"/>
    </row>
    <row r="678" spans="1:25" ht="12.75">
      <c r="A678" s="11">
        <v>6044</v>
      </c>
      <c r="B678" s="14">
        <v>60</v>
      </c>
      <c r="C678" s="14">
        <v>44</v>
      </c>
      <c r="D678" s="80">
        <v>0.8749133131044073</v>
      </c>
      <c r="E678" s="80">
        <v>0.7776408016874035</v>
      </c>
      <c r="F678" s="80">
        <v>0.8728966837962919</v>
      </c>
      <c r="G678" s="80">
        <v>0.7744602213897913</v>
      </c>
      <c r="H678" s="80">
        <v>10.654576398810097</v>
      </c>
      <c r="I678" s="80">
        <v>13.507939235273321</v>
      </c>
      <c r="J678" s="80">
        <v>13.701154023413794</v>
      </c>
      <c r="K678" s="80">
        <v>10.461361610669625</v>
      </c>
      <c r="M678" s="11">
        <v>6856</v>
      </c>
      <c r="N678" s="14">
        <v>68</v>
      </c>
      <c r="O678" s="14">
        <v>56</v>
      </c>
      <c r="P678" s="80">
        <v>0.81759</v>
      </c>
      <c r="Q678" s="80">
        <v>0.69146</v>
      </c>
      <c r="R678" s="80">
        <v>0.8027</v>
      </c>
      <c r="S678" s="80">
        <v>0.67042</v>
      </c>
      <c r="T678" s="80">
        <v>8.83251293878797</v>
      </c>
      <c r="U678" s="80">
        <v>11.957906382297145</v>
      </c>
      <c r="V678" s="80">
        <v>12.77365554921588</v>
      </c>
      <c r="W678" s="80">
        <v>8.016763771869234</v>
      </c>
      <c r="X678" s="63"/>
      <c r="Y678" s="63"/>
    </row>
    <row r="679" spans="1:25" ht="12.75">
      <c r="A679" s="11">
        <v>6045</v>
      </c>
      <c r="B679" s="14">
        <v>60</v>
      </c>
      <c r="C679" s="14">
        <v>45</v>
      </c>
      <c r="D679" s="80">
        <v>0.8770531241444202</v>
      </c>
      <c r="E679" s="80">
        <v>0.7810281528567494</v>
      </c>
      <c r="F679" s="80">
        <v>0.8748554393509045</v>
      </c>
      <c r="G679" s="80">
        <v>0.7775493656088075</v>
      </c>
      <c r="H679" s="80">
        <v>10.654576398810097</v>
      </c>
      <c r="I679" s="80">
        <v>13.428395766034505</v>
      </c>
      <c r="J679" s="80">
        <v>13.641731555820476</v>
      </c>
      <c r="K679" s="80">
        <v>10.441240609024126</v>
      </c>
      <c r="M679" s="11">
        <v>6857</v>
      </c>
      <c r="N679" s="14">
        <v>68</v>
      </c>
      <c r="O679" s="14">
        <v>57</v>
      </c>
      <c r="P679" s="80">
        <v>0.82319</v>
      </c>
      <c r="Q679" s="80">
        <v>0.69951</v>
      </c>
      <c r="R679" s="80">
        <v>0.80734</v>
      </c>
      <c r="S679" s="80">
        <v>0.67692</v>
      </c>
      <c r="T679" s="80">
        <v>8.83251293878797</v>
      </c>
      <c r="U679" s="80">
        <v>11.743890776415473</v>
      </c>
      <c r="V679" s="80">
        <v>12.626754209528368</v>
      </c>
      <c r="W679" s="80">
        <v>7.9496495056750724</v>
      </c>
      <c r="X679" s="63"/>
      <c r="Y679" s="63"/>
    </row>
    <row r="680" spans="1:25" ht="12.75">
      <c r="A680" s="11">
        <v>6046</v>
      </c>
      <c r="B680" s="14">
        <v>60</v>
      </c>
      <c r="C680" s="14">
        <v>46</v>
      </c>
      <c r="D680" s="80">
        <v>0.8792904694106061</v>
      </c>
      <c r="E680" s="80">
        <v>0.7845837351003293</v>
      </c>
      <c r="F680" s="80">
        <v>0.8768926471733598</v>
      </c>
      <c r="G680" s="80">
        <v>0.7807736677766318</v>
      </c>
      <c r="H680" s="80">
        <v>10.654576398810097</v>
      </c>
      <c r="I680" s="80">
        <v>13.343896372494022</v>
      </c>
      <c r="J680" s="80">
        <v>13.579909858120669</v>
      </c>
      <c r="K680" s="80">
        <v>10.41856291318345</v>
      </c>
      <c r="M680" s="11">
        <v>6858</v>
      </c>
      <c r="N680" s="14">
        <v>68</v>
      </c>
      <c r="O680" s="14">
        <v>58</v>
      </c>
      <c r="P680" s="80">
        <v>0.82889</v>
      </c>
      <c r="Q680" s="80">
        <v>0.70778</v>
      </c>
      <c r="R680" s="80">
        <v>0.81205</v>
      </c>
      <c r="S680" s="80">
        <v>0.68357</v>
      </c>
      <c r="T680" s="80">
        <v>8.83251293878797</v>
      </c>
      <c r="U680" s="80">
        <v>11.524263015822326</v>
      </c>
      <c r="V680" s="80">
        <v>12.479107044527732</v>
      </c>
      <c r="W680" s="80">
        <v>7.877668910082564</v>
      </c>
      <c r="X680" s="63"/>
      <c r="Y680" s="63"/>
    </row>
    <row r="681" spans="1:25" ht="12.75">
      <c r="A681" s="11">
        <v>6047</v>
      </c>
      <c r="B681" s="14">
        <v>60</v>
      </c>
      <c r="C681" s="14">
        <v>47</v>
      </c>
      <c r="D681" s="80">
        <v>0.8816251820342896</v>
      </c>
      <c r="E681" s="80">
        <v>0.788309221500672</v>
      </c>
      <c r="F681" s="80">
        <v>0.8790069727308654</v>
      </c>
      <c r="G681" s="80">
        <v>0.7841324177298636</v>
      </c>
      <c r="H681" s="80">
        <v>10.654576398810097</v>
      </c>
      <c r="I681" s="80">
        <v>13.254217516930261</v>
      </c>
      <c r="J681" s="80">
        <v>13.515732289072321</v>
      </c>
      <c r="K681" s="80">
        <v>10.393061626668036</v>
      </c>
      <c r="M681" s="11">
        <v>6859</v>
      </c>
      <c r="N681" s="14">
        <v>68</v>
      </c>
      <c r="O681" s="14">
        <v>59</v>
      </c>
      <c r="P681" s="80">
        <v>0.83469</v>
      </c>
      <c r="Q681" s="80">
        <v>0.71628</v>
      </c>
      <c r="R681" s="80">
        <v>0.81683</v>
      </c>
      <c r="S681" s="80">
        <v>0.69037</v>
      </c>
      <c r="T681" s="80">
        <v>8.83251293878797</v>
      </c>
      <c r="U681" s="80">
        <v>11.299325679523628</v>
      </c>
      <c r="V681" s="80">
        <v>12.33110853333497</v>
      </c>
      <c r="W681" s="80">
        <v>7.800730084976628</v>
      </c>
      <c r="X681" s="63"/>
      <c r="Y681" s="63"/>
    </row>
    <row r="682" spans="1:25" ht="12.75">
      <c r="A682" s="11">
        <v>6048</v>
      </c>
      <c r="B682" s="14">
        <v>60</v>
      </c>
      <c r="C682" s="14">
        <v>48</v>
      </c>
      <c r="D682" s="80">
        <v>0.8840559271016989</v>
      </c>
      <c r="E682" s="80">
        <v>0.7922045097370757</v>
      </c>
      <c r="F682" s="80">
        <v>0.8811968635631171</v>
      </c>
      <c r="G682" s="80">
        <v>0.7876245917306918</v>
      </c>
      <c r="H682" s="80">
        <v>10.654576398810097</v>
      </c>
      <c r="I682" s="80">
        <v>13.159238816679528</v>
      </c>
      <c r="J682" s="80">
        <v>13.449275115015741</v>
      </c>
      <c r="K682" s="80">
        <v>10.364540100473885</v>
      </c>
      <c r="M682" s="11">
        <v>6860</v>
      </c>
      <c r="N682" s="14">
        <v>68</v>
      </c>
      <c r="O682" s="14">
        <v>60</v>
      </c>
      <c r="P682" s="80">
        <v>0.84056</v>
      </c>
      <c r="Q682" s="80">
        <v>0.72498</v>
      </c>
      <c r="R682" s="80">
        <v>0.82166</v>
      </c>
      <c r="S682" s="80">
        <v>0.69731</v>
      </c>
      <c r="T682" s="80">
        <v>8.83251293878797</v>
      </c>
      <c r="U682" s="80">
        <v>11.069446632849349</v>
      </c>
      <c r="V682" s="80">
        <v>12.183169341057699</v>
      </c>
      <c r="W682" s="80">
        <v>7.718790230579621</v>
      </c>
      <c r="X682" s="63"/>
      <c r="Y682" s="63"/>
    </row>
    <row r="683" spans="1:25" ht="12.75">
      <c r="A683" s="11">
        <v>6049</v>
      </c>
      <c r="B683" s="14">
        <v>60</v>
      </c>
      <c r="C683" s="14">
        <v>49</v>
      </c>
      <c r="D683" s="80">
        <v>0.8865815253456792</v>
      </c>
      <c r="E683" s="80">
        <v>0.7962698173156592</v>
      </c>
      <c r="F683" s="80">
        <v>0.8834605105554216</v>
      </c>
      <c r="G683" s="80">
        <v>0.7912487815320336</v>
      </c>
      <c r="H683" s="80">
        <v>10.654576398810097</v>
      </c>
      <c r="I683" s="80">
        <v>13.058770494396668</v>
      </c>
      <c r="J683" s="80">
        <v>13.38061065120893</v>
      </c>
      <c r="K683" s="80">
        <v>10.332736241997836</v>
      </c>
      <c r="M683" s="11">
        <v>6861</v>
      </c>
      <c r="N683" s="14">
        <v>68</v>
      </c>
      <c r="O683" s="14">
        <v>61</v>
      </c>
      <c r="P683" s="80">
        <v>0.8465</v>
      </c>
      <c r="Q683" s="80">
        <v>0.73386</v>
      </c>
      <c r="R683" s="80">
        <v>0.82655</v>
      </c>
      <c r="S683" s="80">
        <v>0.70437</v>
      </c>
      <c r="T683" s="80">
        <v>8.83251293878797</v>
      </c>
      <c r="U683" s="80">
        <v>10.835087279550956</v>
      </c>
      <c r="V683" s="80">
        <v>12.035718840059307</v>
      </c>
      <c r="W683" s="80">
        <v>7.631881378279619</v>
      </c>
      <c r="X683" s="63"/>
      <c r="Y683" s="63"/>
    </row>
    <row r="684" spans="1:25" ht="12.75">
      <c r="A684" s="11">
        <v>6050</v>
      </c>
      <c r="B684" s="14">
        <v>60</v>
      </c>
      <c r="C684" s="14">
        <v>50</v>
      </c>
      <c r="D684" s="80">
        <v>0.8892009350968374</v>
      </c>
      <c r="E684" s="80">
        <v>0.8005056569237181</v>
      </c>
      <c r="F684" s="80">
        <v>0.8857957181588093</v>
      </c>
      <c r="G684" s="80">
        <v>0.7950029744052474</v>
      </c>
      <c r="H684" s="80">
        <v>10.654576398810097</v>
      </c>
      <c r="I684" s="80">
        <v>12.952536001165964</v>
      </c>
      <c r="J684" s="80">
        <v>13.30980775295807</v>
      </c>
      <c r="K684" s="80">
        <v>10.29730464701799</v>
      </c>
      <c r="M684" s="11">
        <v>6862</v>
      </c>
      <c r="N684" s="14">
        <v>68</v>
      </c>
      <c r="O684" s="14">
        <v>62</v>
      </c>
      <c r="P684" s="80">
        <v>0.8525</v>
      </c>
      <c r="Q684" s="80">
        <v>0.74292</v>
      </c>
      <c r="R684" s="80">
        <v>0.83147</v>
      </c>
      <c r="S684" s="80">
        <v>0.71155</v>
      </c>
      <c r="T684" s="80">
        <v>8.83251293878797</v>
      </c>
      <c r="U684" s="80">
        <v>10.59586651273023</v>
      </c>
      <c r="V684" s="80">
        <v>11.88893869437646</v>
      </c>
      <c r="W684" s="80">
        <v>7.53944075714174</v>
      </c>
      <c r="X684" s="63"/>
      <c r="Y684" s="63"/>
    </row>
    <row r="685" spans="1:25" ht="12.75">
      <c r="A685" s="11">
        <v>6051</v>
      </c>
      <c r="B685" s="14">
        <v>60</v>
      </c>
      <c r="C685" s="14">
        <v>51</v>
      </c>
      <c r="D685" s="80">
        <v>0.8919122527771025</v>
      </c>
      <c r="E685" s="80">
        <v>0.8049112131026537</v>
      </c>
      <c r="F685" s="80">
        <v>0.8881998144220359</v>
      </c>
      <c r="G685" s="80">
        <v>0.7988843912274661</v>
      </c>
      <c r="H685" s="80">
        <v>10.654576398810097</v>
      </c>
      <c r="I685" s="80">
        <v>12.840287284823646</v>
      </c>
      <c r="J685" s="80">
        <v>13.23695859291163</v>
      </c>
      <c r="K685" s="80">
        <v>10.257905090722112</v>
      </c>
      <c r="M685" s="11">
        <v>6863</v>
      </c>
      <c r="N685" s="14">
        <v>68</v>
      </c>
      <c r="O685" s="14">
        <v>63</v>
      </c>
      <c r="P685" s="80">
        <v>0.85854</v>
      </c>
      <c r="Q685" s="80">
        <v>0.75213</v>
      </c>
      <c r="R685" s="80">
        <v>0.83642</v>
      </c>
      <c r="S685" s="80">
        <v>0.71883</v>
      </c>
      <c r="T685" s="80">
        <v>8.83251293878797</v>
      </c>
      <c r="U685" s="80">
        <v>10.352217524746166</v>
      </c>
      <c r="V685" s="80">
        <v>11.743261809600002</v>
      </c>
      <c r="W685" s="80">
        <v>7.441468653934136</v>
      </c>
      <c r="X685" s="63"/>
      <c r="Y685" s="63"/>
    </row>
    <row r="686" spans="1:25" ht="12.75">
      <c r="A686" s="11">
        <v>6052</v>
      </c>
      <c r="B686" s="14">
        <v>60</v>
      </c>
      <c r="C686" s="14">
        <v>52</v>
      </c>
      <c r="D686" s="80">
        <v>0.8947123083908444</v>
      </c>
      <c r="E686" s="80">
        <v>0.8094836441660667</v>
      </c>
      <c r="F686" s="80">
        <v>0.890669645060059</v>
      </c>
      <c r="G686" s="80">
        <v>0.8028894558720333</v>
      </c>
      <c r="H686" s="80">
        <v>10.654576398810097</v>
      </c>
      <c r="I686" s="80">
        <v>12.721857266955888</v>
      </c>
      <c r="J686" s="80">
        <v>13.1621886070181</v>
      </c>
      <c r="K686" s="80">
        <v>10.214245058747887</v>
      </c>
      <c r="M686" s="11">
        <v>6864</v>
      </c>
      <c r="N686" s="14">
        <v>68</v>
      </c>
      <c r="O686" s="14">
        <v>64</v>
      </c>
      <c r="P686" s="80">
        <v>0.86459</v>
      </c>
      <c r="Q686" s="80">
        <v>0.76148</v>
      </c>
      <c r="R686" s="80">
        <v>0.84139</v>
      </c>
      <c r="S686" s="80">
        <v>0.7262</v>
      </c>
      <c r="T686" s="80">
        <v>8.83251293878797</v>
      </c>
      <c r="U686" s="80">
        <v>10.104672229504997</v>
      </c>
      <c r="V686" s="80">
        <v>11.599131466909224</v>
      </c>
      <c r="W686" s="80">
        <v>7.338053701383743</v>
      </c>
      <c r="X686" s="63"/>
      <c r="Y686" s="63"/>
    </row>
    <row r="687" spans="1:25" ht="12.75">
      <c r="A687" s="11">
        <v>6053</v>
      </c>
      <c r="B687" s="14">
        <v>60</v>
      </c>
      <c r="C687" s="14">
        <v>53</v>
      </c>
      <c r="D687" s="80">
        <v>0.8975970681171604</v>
      </c>
      <c r="E687" s="80">
        <v>0.8142186873991176</v>
      </c>
      <c r="F687" s="80">
        <v>0.8932015860628423</v>
      </c>
      <c r="G687" s="80">
        <v>0.8070137929503366</v>
      </c>
      <c r="H687" s="80">
        <v>10.654576398810097</v>
      </c>
      <c r="I687" s="80">
        <v>12.597108745540904</v>
      </c>
      <c r="J687" s="80">
        <v>13.08564463540418</v>
      </c>
      <c r="K687" s="80">
        <v>10.166040508946821</v>
      </c>
      <c r="M687" s="11">
        <v>6865</v>
      </c>
      <c r="N687" s="14">
        <v>68</v>
      </c>
      <c r="O687" s="14">
        <v>65</v>
      </c>
      <c r="P687" s="80">
        <v>0.87065</v>
      </c>
      <c r="Q687" s="80">
        <v>0.77093</v>
      </c>
      <c r="R687" s="80">
        <v>0.84637</v>
      </c>
      <c r="S687" s="80">
        <v>0.73366</v>
      </c>
      <c r="T687" s="80">
        <v>8.83251293878797</v>
      </c>
      <c r="U687" s="80">
        <v>9.853863023301658</v>
      </c>
      <c r="V687" s="80">
        <v>11.45699339383418</v>
      </c>
      <c r="W687" s="80">
        <v>7.229382568255447</v>
      </c>
      <c r="X687" s="63"/>
      <c r="Y687" s="63"/>
    </row>
    <row r="688" spans="1:25" ht="12.75">
      <c r="A688" s="11">
        <v>6054</v>
      </c>
      <c r="B688" s="14">
        <v>60</v>
      </c>
      <c r="C688" s="14">
        <v>54</v>
      </c>
      <c r="D688" s="80">
        <v>0.900563705635524</v>
      </c>
      <c r="E688" s="80">
        <v>0.8191140408204605</v>
      </c>
      <c r="F688" s="80">
        <v>0.8957914498052654</v>
      </c>
      <c r="G688" s="80">
        <v>0.8112520498480894</v>
      </c>
      <c r="H688" s="80">
        <v>10.654576398810097</v>
      </c>
      <c r="I688" s="80">
        <v>12.465635700008683</v>
      </c>
      <c r="J688" s="80">
        <v>13.007439584527212</v>
      </c>
      <c r="K688" s="80">
        <v>10.112772514291567</v>
      </c>
      <c r="M688" s="11">
        <v>6866</v>
      </c>
      <c r="N688" s="14">
        <v>68</v>
      </c>
      <c r="O688" s="14">
        <v>66</v>
      </c>
      <c r="P688" s="80">
        <v>0.87668</v>
      </c>
      <c r="Q688" s="80">
        <v>0.78044</v>
      </c>
      <c r="R688" s="80">
        <v>0.85135</v>
      </c>
      <c r="S688" s="80">
        <v>0.74118</v>
      </c>
      <c r="T688" s="80">
        <v>8.83251293878797</v>
      </c>
      <c r="U688" s="80">
        <v>9.600544945336708</v>
      </c>
      <c r="V688" s="80">
        <v>11.317292578536009</v>
      </c>
      <c r="W688" s="80">
        <v>7.1157653055886705</v>
      </c>
      <c r="X688" s="63"/>
      <c r="Y688" s="63"/>
    </row>
    <row r="689" spans="1:25" ht="12.75">
      <c r="A689" s="11">
        <v>6055</v>
      </c>
      <c r="B689" s="14">
        <v>60</v>
      </c>
      <c r="C689" s="14">
        <v>55</v>
      </c>
      <c r="D689" s="80">
        <v>0.9036089418337496</v>
      </c>
      <c r="E689" s="80">
        <v>0.8241666467179437</v>
      </c>
      <c r="F689" s="80">
        <v>0.8984343424670741</v>
      </c>
      <c r="G689" s="80">
        <v>0.8155976326270137</v>
      </c>
      <c r="H689" s="80">
        <v>10.654576398810097</v>
      </c>
      <c r="I689" s="80">
        <v>12.326958079647275</v>
      </c>
      <c r="J689" s="80">
        <v>12.927696651204613</v>
      </c>
      <c r="K689" s="80">
        <v>10.053837827252757</v>
      </c>
      <c r="M689" s="11">
        <v>6867</v>
      </c>
      <c r="N689" s="14">
        <v>68</v>
      </c>
      <c r="O689" s="14">
        <v>67</v>
      </c>
      <c r="P689" s="80">
        <v>0.88268</v>
      </c>
      <c r="Q689" s="80">
        <v>0.79</v>
      </c>
      <c r="R689" s="80">
        <v>0.85633</v>
      </c>
      <c r="S689" s="80">
        <v>0.74876</v>
      </c>
      <c r="T689" s="80">
        <v>8.83251293878797</v>
      </c>
      <c r="U689" s="80">
        <v>9.34521708601059</v>
      </c>
      <c r="V689" s="80">
        <v>11.180372348556281</v>
      </c>
      <c r="W689" s="80">
        <v>6.997357676242279</v>
      </c>
      <c r="X689" s="63"/>
      <c r="Y689" s="63"/>
    </row>
    <row r="690" spans="1:25" ht="12.75">
      <c r="A690" s="11">
        <v>6056</v>
      </c>
      <c r="B690" s="14">
        <v>60</v>
      </c>
      <c r="C690" s="14">
        <v>56</v>
      </c>
      <c r="D690" s="80">
        <v>0.9067262566172835</v>
      </c>
      <c r="E690" s="80">
        <v>0.8293679987951469</v>
      </c>
      <c r="F690" s="80">
        <v>0.9011247489445278</v>
      </c>
      <c r="G690" s="80">
        <v>0.8200428102088889</v>
      </c>
      <c r="H690" s="80">
        <v>10.654576398810097</v>
      </c>
      <c r="I690" s="80">
        <v>12.18092293242958</v>
      </c>
      <c r="J690" s="80">
        <v>12.846621058792222</v>
      </c>
      <c r="K690" s="80">
        <v>9.988878272447453</v>
      </c>
      <c r="M690" s="11">
        <v>6868</v>
      </c>
      <c r="N690" s="14">
        <v>68</v>
      </c>
      <c r="O690" s="14">
        <v>68</v>
      </c>
      <c r="P690" s="80">
        <v>0.88862</v>
      </c>
      <c r="Q690" s="80">
        <v>0.79956</v>
      </c>
      <c r="R690" s="80">
        <v>0.8613</v>
      </c>
      <c r="S690" s="80">
        <v>0.75639</v>
      </c>
      <c r="T690" s="80">
        <v>8.83251293878797</v>
      </c>
      <c r="U690" s="80">
        <v>9.088833284400538</v>
      </c>
      <c r="V690" s="80">
        <v>11.046653948924494</v>
      </c>
      <c r="W690" s="80">
        <v>6.874692274264014</v>
      </c>
      <c r="X690" s="63"/>
      <c r="Y690" s="63"/>
    </row>
    <row r="691" spans="1:25" ht="12.75">
      <c r="A691" s="11">
        <v>6057</v>
      </c>
      <c r="B691" s="14">
        <v>60</v>
      </c>
      <c r="C691" s="14">
        <v>57</v>
      </c>
      <c r="D691" s="80">
        <v>0.9099064899412705</v>
      </c>
      <c r="E691" s="80">
        <v>0.8347049877952571</v>
      </c>
      <c r="F691" s="80">
        <v>0.9038567856533624</v>
      </c>
      <c r="G691" s="80">
        <v>0.8245791004527737</v>
      </c>
      <c r="H691" s="80">
        <v>10.654576398810097</v>
      </c>
      <c r="I691" s="80">
        <v>12.027672503994053</v>
      </c>
      <c r="J691" s="80">
        <v>12.764481528920172</v>
      </c>
      <c r="K691" s="80">
        <v>9.917767373883976</v>
      </c>
      <c r="M691" s="11">
        <v>6869</v>
      </c>
      <c r="N691" s="14">
        <v>68</v>
      </c>
      <c r="O691" s="14">
        <v>69</v>
      </c>
      <c r="P691" s="80">
        <v>0.89447</v>
      </c>
      <c r="Q691" s="80">
        <v>0.80909</v>
      </c>
      <c r="R691" s="80">
        <v>0.86625</v>
      </c>
      <c r="S691" s="80">
        <v>0.76405</v>
      </c>
      <c r="T691" s="80">
        <v>8.83251293878797</v>
      </c>
      <c r="U691" s="80">
        <v>8.83251293878797</v>
      </c>
      <c r="V691" s="80">
        <v>10.916539683375893</v>
      </c>
      <c r="W691" s="80">
        <v>6.748486194200046</v>
      </c>
      <c r="X691" s="63"/>
      <c r="Y691" s="63"/>
    </row>
    <row r="692" spans="1:25" ht="12.75">
      <c r="A692" s="11">
        <v>6058</v>
      </c>
      <c r="B692" s="14">
        <v>60</v>
      </c>
      <c r="C692" s="14">
        <v>58</v>
      </c>
      <c r="D692" s="80">
        <v>0.9131380447346048</v>
      </c>
      <c r="E692" s="80">
        <v>0.8401600961184695</v>
      </c>
      <c r="F692" s="80">
        <v>0.9066244541200758</v>
      </c>
      <c r="G692" s="80">
        <v>0.8291976691233243</v>
      </c>
      <c r="H692" s="80">
        <v>10.654576398810097</v>
      </c>
      <c r="I692" s="80">
        <v>11.867672523703659</v>
      </c>
      <c r="J692" s="80">
        <v>12.681602527939761</v>
      </c>
      <c r="K692" s="80">
        <v>9.840646394573993</v>
      </c>
      <c r="M692" s="11">
        <v>6870</v>
      </c>
      <c r="N692" s="14">
        <v>68</v>
      </c>
      <c r="O692" s="14">
        <v>70</v>
      </c>
      <c r="P692" s="80">
        <v>0.90024</v>
      </c>
      <c r="Q692" s="80">
        <v>0.81858</v>
      </c>
      <c r="R692" s="80">
        <v>0.87117</v>
      </c>
      <c r="S692" s="80">
        <v>0.77174</v>
      </c>
      <c r="T692" s="80">
        <v>8.83251293878797</v>
      </c>
      <c r="U692" s="80">
        <v>8.575986307576505</v>
      </c>
      <c r="V692" s="80">
        <v>10.790062717584417</v>
      </c>
      <c r="W692" s="80">
        <v>6.618436528780057</v>
      </c>
      <c r="X692" s="63"/>
      <c r="Y692" s="63"/>
    </row>
    <row r="693" spans="1:25" ht="12.75">
      <c r="A693" s="11">
        <v>6059</v>
      </c>
      <c r="B693" s="14">
        <v>60</v>
      </c>
      <c r="C693" s="14">
        <v>59</v>
      </c>
      <c r="D693" s="80">
        <v>0.9164096977603625</v>
      </c>
      <c r="E693" s="80">
        <v>0.8457160385577874</v>
      </c>
      <c r="F693" s="80">
        <v>0.9094217918677425</v>
      </c>
      <c r="G693" s="80">
        <v>0.83388956893356</v>
      </c>
      <c r="H693" s="80">
        <v>10.654576398810097</v>
      </c>
      <c r="I693" s="80">
        <v>11.701337267243586</v>
      </c>
      <c r="J693" s="80">
        <v>12.598290576325725</v>
      </c>
      <c r="K693" s="80">
        <v>9.757623089727955</v>
      </c>
      <c r="M693" s="11">
        <v>6940</v>
      </c>
      <c r="N693" s="14">
        <v>69</v>
      </c>
      <c r="O693" s="14">
        <v>40</v>
      </c>
      <c r="P693" s="80">
        <v>0.73309</v>
      </c>
      <c r="Q693" s="80">
        <v>0.57864</v>
      </c>
      <c r="R693" s="80">
        <v>0.72916</v>
      </c>
      <c r="S693" s="80">
        <v>0.57376</v>
      </c>
      <c r="T693" s="80">
        <v>8.575986307576505</v>
      </c>
      <c r="U693" s="80">
        <v>14.651451235201971</v>
      </c>
      <c r="V693" s="80">
        <v>14.82098569887168</v>
      </c>
      <c r="W693" s="80">
        <v>8.406451843906794</v>
      </c>
      <c r="X693" s="63"/>
      <c r="Y693" s="63"/>
    </row>
    <row r="694" spans="1:25" ht="12.75">
      <c r="A694" s="11">
        <v>6060</v>
      </c>
      <c r="B694" s="14">
        <v>60</v>
      </c>
      <c r="C694" s="14">
        <v>60</v>
      </c>
      <c r="D694" s="80">
        <v>0.9197118878798957</v>
      </c>
      <c r="E694" s="80">
        <v>0.8513579642610544</v>
      </c>
      <c r="F694" s="80">
        <v>0.9122428084396312</v>
      </c>
      <c r="G694" s="80">
        <v>0.8386456237821189</v>
      </c>
      <c r="H694" s="80">
        <v>10.654576398810097</v>
      </c>
      <c r="I694" s="80">
        <v>11.52882058486999</v>
      </c>
      <c r="J694" s="80">
        <v>12.51480205280966</v>
      </c>
      <c r="K694" s="80">
        <v>9.668594930870427</v>
      </c>
      <c r="M694" s="11">
        <v>6941</v>
      </c>
      <c r="N694" s="14">
        <v>69</v>
      </c>
      <c r="O694" s="14">
        <v>41</v>
      </c>
      <c r="P694" s="80">
        <v>0.7364</v>
      </c>
      <c r="Q694" s="80">
        <v>0.58278</v>
      </c>
      <c r="R694" s="80">
        <v>0.73201</v>
      </c>
      <c r="S694" s="80">
        <v>0.5773</v>
      </c>
      <c r="T694" s="80">
        <v>8.575986307576505</v>
      </c>
      <c r="U694" s="80">
        <v>14.524888242377765</v>
      </c>
      <c r="V694" s="80">
        <v>14.715648415067154</v>
      </c>
      <c r="W694" s="80">
        <v>8.385226134887116</v>
      </c>
      <c r="X694" s="63"/>
      <c r="Y694" s="63"/>
    </row>
    <row r="695" spans="1:25" ht="12.75">
      <c r="A695" s="11">
        <v>6061</v>
      </c>
      <c r="B695" s="14">
        <v>60</v>
      </c>
      <c r="C695" s="14">
        <v>61</v>
      </c>
      <c r="D695" s="80">
        <v>0.9230345032747899</v>
      </c>
      <c r="E695" s="80">
        <v>0.8570697075740422</v>
      </c>
      <c r="F695" s="80">
        <v>0.9150814456599156</v>
      </c>
      <c r="G695" s="80">
        <v>0.8434563516304923</v>
      </c>
      <c r="H695" s="80">
        <v>10.654576398810097</v>
      </c>
      <c r="I695" s="80">
        <v>11.350340060338736</v>
      </c>
      <c r="J695" s="80">
        <v>12.431400042090099</v>
      </c>
      <c r="K695" s="80">
        <v>9.573516417058732</v>
      </c>
      <c r="M695" s="11">
        <v>6942</v>
      </c>
      <c r="N695" s="14">
        <v>69</v>
      </c>
      <c r="O695" s="14">
        <v>42</v>
      </c>
      <c r="P695" s="80">
        <v>0.73988</v>
      </c>
      <c r="Q695" s="80">
        <v>0.58716</v>
      </c>
      <c r="R695" s="80">
        <v>0.73501</v>
      </c>
      <c r="S695" s="80">
        <v>0.58104</v>
      </c>
      <c r="T695" s="80">
        <v>8.575986307576505</v>
      </c>
      <c r="U695" s="80">
        <v>14.392811567186646</v>
      </c>
      <c r="V695" s="80">
        <v>14.605957978214727</v>
      </c>
      <c r="W695" s="80">
        <v>8.362839896548424</v>
      </c>
      <c r="X695" s="63"/>
      <c r="Y695" s="63"/>
    </row>
    <row r="696" spans="1:25" ht="12.75">
      <c r="A696" s="11">
        <v>6062</v>
      </c>
      <c r="B696" s="14">
        <v>60</v>
      </c>
      <c r="C696" s="14">
        <v>62</v>
      </c>
      <c r="D696" s="80">
        <v>0.9263671878596692</v>
      </c>
      <c r="E696" s="80">
        <v>0.8628342739306479</v>
      </c>
      <c r="F696" s="80">
        <v>0.9179316666476824</v>
      </c>
      <c r="G696" s="80">
        <v>0.8483121059497887</v>
      </c>
      <c r="H696" s="80">
        <v>10.654576398810097</v>
      </c>
      <c r="I696" s="80">
        <v>11.166150695052348</v>
      </c>
      <c r="J696" s="80">
        <v>12.34834628238989</v>
      </c>
      <c r="K696" s="80">
        <v>9.472380811472554</v>
      </c>
      <c r="M696" s="11">
        <v>6943</v>
      </c>
      <c r="N696" s="14">
        <v>69</v>
      </c>
      <c r="O696" s="14">
        <v>43</v>
      </c>
      <c r="P696" s="80">
        <v>0.74354</v>
      </c>
      <c r="Q696" s="80">
        <v>0.59177</v>
      </c>
      <c r="R696" s="80">
        <v>0.73816</v>
      </c>
      <c r="S696" s="80">
        <v>0.58499</v>
      </c>
      <c r="T696" s="80">
        <v>8.575986307576505</v>
      </c>
      <c r="U696" s="80">
        <v>14.255146405663213</v>
      </c>
      <c r="V696" s="80">
        <v>14.492040207226866</v>
      </c>
      <c r="W696" s="80">
        <v>8.339092506012852</v>
      </c>
      <c r="X696" s="63"/>
      <c r="Y696" s="63"/>
    </row>
    <row r="697" spans="1:25" ht="12.75">
      <c r="A697" s="11">
        <v>6063</v>
      </c>
      <c r="B697" s="14">
        <v>60</v>
      </c>
      <c r="C697" s="14">
        <v>63</v>
      </c>
      <c r="D697" s="80">
        <v>0.9296994207165364</v>
      </c>
      <c r="E697" s="80">
        <v>0.8686339508582132</v>
      </c>
      <c r="F697" s="80">
        <v>0.9207875382719912</v>
      </c>
      <c r="G697" s="80">
        <v>0.8532032115322766</v>
      </c>
      <c r="H697" s="80">
        <v>10.654576398810097</v>
      </c>
      <c r="I697" s="80">
        <v>10.976552833162348</v>
      </c>
      <c r="J697" s="80">
        <v>12.26589910316462</v>
      </c>
      <c r="K697" s="80">
        <v>9.365230128807825</v>
      </c>
      <c r="M697" s="11">
        <v>6944</v>
      </c>
      <c r="N697" s="14">
        <v>69</v>
      </c>
      <c r="O697" s="14">
        <v>44</v>
      </c>
      <c r="P697" s="80">
        <v>0.74736</v>
      </c>
      <c r="Q697" s="80">
        <v>0.59663</v>
      </c>
      <c r="R697" s="80">
        <v>0.74146</v>
      </c>
      <c r="S697" s="80">
        <v>0.58914</v>
      </c>
      <c r="T697" s="80">
        <v>8.575986307576505</v>
      </c>
      <c r="U697" s="80">
        <v>14.111860029959388</v>
      </c>
      <c r="V697" s="80">
        <v>14.374055433646237</v>
      </c>
      <c r="W697" s="80">
        <v>8.313790903889657</v>
      </c>
      <c r="X697" s="63"/>
      <c r="Y697" s="63"/>
    </row>
    <row r="698" spans="1:25" ht="12.75">
      <c r="A698" s="11">
        <v>6064</v>
      </c>
      <c r="B698" s="14">
        <v>60</v>
      </c>
      <c r="C698" s="14">
        <v>64</v>
      </c>
      <c r="D698" s="80">
        <v>0.9330197928445594</v>
      </c>
      <c r="E698" s="80">
        <v>0.8744490166364174</v>
      </c>
      <c r="F698" s="80">
        <v>0.9236433626405991</v>
      </c>
      <c r="G698" s="80">
        <v>0.8581201904477964</v>
      </c>
      <c r="H698" s="80">
        <v>10.654576398810097</v>
      </c>
      <c r="I698" s="80">
        <v>10.78204688352501</v>
      </c>
      <c r="J698" s="80">
        <v>12.184331157227554</v>
      </c>
      <c r="K698" s="80">
        <v>9.252292125107552</v>
      </c>
      <c r="M698" s="11">
        <v>6945</v>
      </c>
      <c r="N698" s="14">
        <v>69</v>
      </c>
      <c r="O698" s="14">
        <v>45</v>
      </c>
      <c r="P698" s="80">
        <v>0.75135</v>
      </c>
      <c r="Q698" s="80">
        <v>0.60173</v>
      </c>
      <c r="R698" s="80">
        <v>0.74489</v>
      </c>
      <c r="S698" s="80">
        <v>0.59348</v>
      </c>
      <c r="T698" s="80">
        <v>8.575986307576505</v>
      </c>
      <c r="U698" s="80">
        <v>13.962932386937966</v>
      </c>
      <c r="V698" s="80">
        <v>14.252180398510205</v>
      </c>
      <c r="W698" s="80">
        <v>8.286738296004266</v>
      </c>
      <c r="X698" s="63"/>
      <c r="Y698" s="63"/>
    </row>
    <row r="699" spans="1:25" ht="12.75">
      <c r="A699" s="11">
        <v>6065</v>
      </c>
      <c r="B699" s="14">
        <v>60</v>
      </c>
      <c r="C699" s="14">
        <v>65</v>
      </c>
      <c r="D699" s="80">
        <v>0.9363180476947107</v>
      </c>
      <c r="E699" s="80">
        <v>0.8802612902656058</v>
      </c>
      <c r="F699" s="80">
        <v>0.9264937736926648</v>
      </c>
      <c r="G699" s="80">
        <v>0.8630539357742095</v>
      </c>
      <c r="H699" s="80">
        <v>10.654576398810097</v>
      </c>
      <c r="I699" s="80">
        <v>10.583019649789476</v>
      </c>
      <c r="J699" s="80">
        <v>12.103879287472967</v>
      </c>
      <c r="K699" s="80">
        <v>9.133716761126603</v>
      </c>
      <c r="M699" s="11">
        <v>6946</v>
      </c>
      <c r="N699" s="14">
        <v>69</v>
      </c>
      <c r="O699" s="14">
        <v>46</v>
      </c>
      <c r="P699" s="80">
        <v>0.75551</v>
      </c>
      <c r="Q699" s="80">
        <v>0.60708</v>
      </c>
      <c r="R699" s="80">
        <v>0.74845</v>
      </c>
      <c r="S699" s="80">
        <v>0.59802</v>
      </c>
      <c r="T699" s="80">
        <v>8.575986307576505</v>
      </c>
      <c r="U699" s="80">
        <v>13.808412018555867</v>
      </c>
      <c r="V699" s="80">
        <v>14.126627670220815</v>
      </c>
      <c r="W699" s="80">
        <v>8.257770655911555</v>
      </c>
      <c r="X699" s="63"/>
      <c r="Y699" s="63"/>
    </row>
    <row r="700" spans="1:25" ht="12.75">
      <c r="A700" s="11">
        <v>6066</v>
      </c>
      <c r="B700" s="14">
        <v>60</v>
      </c>
      <c r="C700" s="14">
        <v>66</v>
      </c>
      <c r="D700" s="80">
        <v>0.9395862343298294</v>
      </c>
      <c r="E700" s="80">
        <v>0.8860562403304408</v>
      </c>
      <c r="F700" s="80">
        <v>0.9293336340242502</v>
      </c>
      <c r="G700" s="80">
        <v>0.8679955432963504</v>
      </c>
      <c r="H700" s="80">
        <v>10.654576398810097</v>
      </c>
      <c r="I700" s="80">
        <v>10.379509973405066</v>
      </c>
      <c r="J700" s="80">
        <v>12.024717973699547</v>
      </c>
      <c r="K700" s="80">
        <v>9.009368398515617</v>
      </c>
      <c r="M700" s="11">
        <v>6947</v>
      </c>
      <c r="N700" s="14">
        <v>69</v>
      </c>
      <c r="O700" s="14">
        <v>47</v>
      </c>
      <c r="P700" s="80">
        <v>0.75983</v>
      </c>
      <c r="Q700" s="80">
        <v>0.61268</v>
      </c>
      <c r="R700" s="80">
        <v>0.75215</v>
      </c>
      <c r="S700" s="80">
        <v>0.60276</v>
      </c>
      <c r="T700" s="80">
        <v>8.575986307576505</v>
      </c>
      <c r="U700" s="80">
        <v>13.648076076793563</v>
      </c>
      <c r="V700" s="80">
        <v>13.99750972224047</v>
      </c>
      <c r="W700" s="80">
        <v>8.226552662129599</v>
      </c>
      <c r="X700" s="63"/>
      <c r="Y700" s="63"/>
    </row>
    <row r="701" spans="1:25" ht="12.75">
      <c r="A701" s="11">
        <v>6067</v>
      </c>
      <c r="B701" s="14">
        <v>60</v>
      </c>
      <c r="C701" s="14">
        <v>67</v>
      </c>
      <c r="D701" s="80">
        <v>0.9428183427949551</v>
      </c>
      <c r="E701" s="80">
        <v>0.8918224568546045</v>
      </c>
      <c r="F701" s="80">
        <v>0.9321578347997951</v>
      </c>
      <c r="G701" s="80">
        <v>0.8729359686082718</v>
      </c>
      <c r="H701" s="80">
        <v>10.654576398810097</v>
      </c>
      <c r="I701" s="80">
        <v>10.171201717661095</v>
      </c>
      <c r="J701" s="80">
        <v>11.946970293154585</v>
      </c>
      <c r="K701" s="80">
        <v>8.878807823316606</v>
      </c>
      <c r="M701" s="11">
        <v>6948</v>
      </c>
      <c r="N701" s="14">
        <v>69</v>
      </c>
      <c r="O701" s="14">
        <v>48</v>
      </c>
      <c r="P701" s="80">
        <v>0.76431</v>
      </c>
      <c r="Q701" s="80">
        <v>0.61853</v>
      </c>
      <c r="R701" s="80">
        <v>0.75598</v>
      </c>
      <c r="S701" s="80">
        <v>0.60769</v>
      </c>
      <c r="T701" s="80">
        <v>8.575986307576505</v>
      </c>
      <c r="U701" s="80">
        <v>13.481997168412134</v>
      </c>
      <c r="V701" s="80">
        <v>13.865067611193131</v>
      </c>
      <c r="W701" s="80">
        <v>8.192915864795507</v>
      </c>
      <c r="X701" s="63"/>
      <c r="Y701" s="63"/>
    </row>
    <row r="702" spans="1:25" ht="12.75">
      <c r="A702" s="11">
        <v>6068</v>
      </c>
      <c r="B702" s="14">
        <v>60</v>
      </c>
      <c r="C702" s="14">
        <v>68</v>
      </c>
      <c r="D702" s="80">
        <v>0.9460100806329422</v>
      </c>
      <c r="E702" s="80">
        <v>0.8975513554029534</v>
      </c>
      <c r="F702" s="80">
        <v>0.9349610790279543</v>
      </c>
      <c r="G702" s="80">
        <v>0.877865644735902</v>
      </c>
      <c r="H702" s="80">
        <v>10.654576398810097</v>
      </c>
      <c r="I702" s="80">
        <v>9.957383952091014</v>
      </c>
      <c r="J702" s="80">
        <v>11.870715067915809</v>
      </c>
      <c r="K702" s="80">
        <v>8.741245282985302</v>
      </c>
      <c r="M702" s="11">
        <v>6949</v>
      </c>
      <c r="N702" s="14">
        <v>69</v>
      </c>
      <c r="O702" s="14">
        <v>49</v>
      </c>
      <c r="P702" s="80">
        <v>0.76896</v>
      </c>
      <c r="Q702" s="80">
        <v>0.62464</v>
      </c>
      <c r="R702" s="80">
        <v>0.75993</v>
      </c>
      <c r="S702" s="80">
        <v>0.61281</v>
      </c>
      <c r="T702" s="80">
        <v>8.575986307576505</v>
      </c>
      <c r="U702" s="80">
        <v>13.310311019081112</v>
      </c>
      <c r="V702" s="80">
        <v>13.729567789609842</v>
      </c>
      <c r="W702" s="80">
        <v>8.156729537047777</v>
      </c>
      <c r="X702" s="63"/>
      <c r="Y702" s="63"/>
    </row>
    <row r="703" spans="1:25" ht="12.75">
      <c r="A703" s="11">
        <v>6069</v>
      </c>
      <c r="B703" s="14">
        <v>60</v>
      </c>
      <c r="C703" s="14">
        <v>69</v>
      </c>
      <c r="D703" s="80">
        <v>0.9491609802206729</v>
      </c>
      <c r="E703" s="80">
        <v>0.9032410887223624</v>
      </c>
      <c r="F703" s="80">
        <v>0.9377374770886542</v>
      </c>
      <c r="G703" s="80">
        <v>0.8827737558871933</v>
      </c>
      <c r="H703" s="80">
        <v>10.654576398810097</v>
      </c>
      <c r="I703" s="80">
        <v>9.736404867527444</v>
      </c>
      <c r="J703" s="80">
        <v>11.795938572591988</v>
      </c>
      <c r="K703" s="80">
        <v>8.595042693745553</v>
      </c>
      <c r="M703" s="11">
        <v>6950</v>
      </c>
      <c r="N703" s="14">
        <v>69</v>
      </c>
      <c r="O703" s="14">
        <v>50</v>
      </c>
      <c r="P703" s="80">
        <v>0.77375</v>
      </c>
      <c r="Q703" s="80">
        <v>0.63099</v>
      </c>
      <c r="R703" s="80">
        <v>0.764</v>
      </c>
      <c r="S703" s="80">
        <v>0.61812</v>
      </c>
      <c r="T703" s="80">
        <v>8.575986307576505</v>
      </c>
      <c r="U703" s="80">
        <v>13.133242467071671</v>
      </c>
      <c r="V703" s="80">
        <v>13.591306829167328</v>
      </c>
      <c r="W703" s="80">
        <v>8.117921945480846</v>
      </c>
      <c r="X703" s="63"/>
      <c r="Y703" s="63"/>
    </row>
    <row r="704" spans="1:25" ht="12.75">
      <c r="A704" s="11">
        <v>6070</v>
      </c>
      <c r="B704" s="14">
        <v>60</v>
      </c>
      <c r="C704" s="14">
        <v>70</v>
      </c>
      <c r="D704" s="80">
        <v>0.952268563247354</v>
      </c>
      <c r="E704" s="80">
        <v>0.9088861228372684</v>
      </c>
      <c r="F704" s="80">
        <v>0.9404802148432997</v>
      </c>
      <c r="G704" s="80">
        <v>0.8876476192506447</v>
      </c>
      <c r="H704" s="80">
        <v>10.654576398810097</v>
      </c>
      <c r="I704" s="80">
        <v>9.506681920448004</v>
      </c>
      <c r="J704" s="80">
        <v>11.722674745599285</v>
      </c>
      <c r="K704" s="80">
        <v>8.438583573658818</v>
      </c>
      <c r="M704" s="11">
        <v>6951</v>
      </c>
      <c r="N704" s="14">
        <v>69</v>
      </c>
      <c r="O704" s="14">
        <v>51</v>
      </c>
      <c r="P704" s="80">
        <v>0.7787</v>
      </c>
      <c r="Q704" s="80">
        <v>0.63759</v>
      </c>
      <c r="R704" s="80">
        <v>0.76818</v>
      </c>
      <c r="S704" s="80">
        <v>0.62361</v>
      </c>
      <c r="T704" s="80">
        <v>8.575986307576505</v>
      </c>
      <c r="U704" s="80">
        <v>12.950888759496237</v>
      </c>
      <c r="V704" s="80">
        <v>13.450527661574036</v>
      </c>
      <c r="W704" s="80">
        <v>8.076347405498709</v>
      </c>
      <c r="X704" s="63"/>
      <c r="Y704" s="63"/>
    </row>
    <row r="705" spans="1:25" ht="12.75">
      <c r="A705" s="11">
        <v>6071</v>
      </c>
      <c r="B705" s="14">
        <v>60</v>
      </c>
      <c r="C705" s="14">
        <v>71</v>
      </c>
      <c r="D705" s="80">
        <v>0.955323819827663</v>
      </c>
      <c r="E705" s="80">
        <v>0.9144688450236046</v>
      </c>
      <c r="F705" s="80">
        <v>0.9431819290411754</v>
      </c>
      <c r="G705" s="80">
        <v>0.8924733167984628</v>
      </c>
      <c r="H705" s="80">
        <v>10.654576398810097</v>
      </c>
      <c r="I705" s="80">
        <v>9.267772420208832</v>
      </c>
      <c r="J705" s="80">
        <v>11.651109227821836</v>
      </c>
      <c r="K705" s="80">
        <v>8.271239591197093</v>
      </c>
      <c r="M705" s="11">
        <v>6952</v>
      </c>
      <c r="N705" s="14">
        <v>69</v>
      </c>
      <c r="O705" s="14">
        <v>52</v>
      </c>
      <c r="P705" s="80">
        <v>0.78379</v>
      </c>
      <c r="Q705" s="80">
        <v>0.64446</v>
      </c>
      <c r="R705" s="80">
        <v>0.77247</v>
      </c>
      <c r="S705" s="80">
        <v>0.62929</v>
      </c>
      <c r="T705" s="80">
        <v>8.575986307576505</v>
      </c>
      <c r="U705" s="80">
        <v>12.76291009025659</v>
      </c>
      <c r="V705" s="80">
        <v>13.307316860538712</v>
      </c>
      <c r="W705" s="80">
        <v>8.031579537294384</v>
      </c>
      <c r="X705" s="63"/>
      <c r="Y705" s="63"/>
    </row>
    <row r="706" spans="1:25" ht="12.75">
      <c r="A706" s="11">
        <v>6072</v>
      </c>
      <c r="B706" s="14">
        <v>60</v>
      </c>
      <c r="C706" s="14">
        <v>72</v>
      </c>
      <c r="D706" s="80">
        <v>0.9583130289552091</v>
      </c>
      <c r="E706" s="80">
        <v>0.9199625757754862</v>
      </c>
      <c r="F706" s="80">
        <v>0.9458354804589706</v>
      </c>
      <c r="G706" s="80">
        <v>0.8972370658716305</v>
      </c>
      <c r="H706" s="80">
        <v>10.654576398810097</v>
      </c>
      <c r="I706" s="80">
        <v>9.0203343406864</v>
      </c>
      <c r="J706" s="80">
        <v>11.581532422477922</v>
      </c>
      <c r="K706" s="80">
        <v>8.093378317018574</v>
      </c>
      <c r="M706" s="11">
        <v>6953</v>
      </c>
      <c r="N706" s="14">
        <v>69</v>
      </c>
      <c r="O706" s="14">
        <v>53</v>
      </c>
      <c r="P706" s="80">
        <v>0.78904</v>
      </c>
      <c r="Q706" s="80">
        <v>0.65158</v>
      </c>
      <c r="R706" s="80">
        <v>0.77687</v>
      </c>
      <c r="S706" s="80">
        <v>0.63515</v>
      </c>
      <c r="T706" s="80">
        <v>8.575986307576505</v>
      </c>
      <c r="U706" s="80">
        <v>12.569348154909962</v>
      </c>
      <c r="V706" s="80">
        <v>13.161920285701559</v>
      </c>
      <c r="W706" s="80">
        <v>7.983414176784908</v>
      </c>
      <c r="X706" s="63"/>
      <c r="Y706" s="63"/>
    </row>
    <row r="707" spans="1:25" ht="12.75">
      <c r="A707" s="11">
        <v>6073</v>
      </c>
      <c r="B707" s="14">
        <v>60</v>
      </c>
      <c r="C707" s="14">
        <v>73</v>
      </c>
      <c r="D707" s="80">
        <v>0.9612194391349336</v>
      </c>
      <c r="E707" s="80">
        <v>0.9253344502462392</v>
      </c>
      <c r="F707" s="80">
        <v>0.9484346966615816</v>
      </c>
      <c r="G707" s="80">
        <v>0.901926579025167</v>
      </c>
      <c r="H707" s="80">
        <v>10.654576398810097</v>
      </c>
      <c r="I707" s="80">
        <v>8.766099567326068</v>
      </c>
      <c r="J707" s="80">
        <v>11.514297771983768</v>
      </c>
      <c r="K707" s="80">
        <v>7.906378194152397</v>
      </c>
      <c r="M707" s="11">
        <v>6954</v>
      </c>
      <c r="N707" s="14">
        <v>69</v>
      </c>
      <c r="O707" s="14">
        <v>54</v>
      </c>
      <c r="P707" s="80">
        <v>0.79442</v>
      </c>
      <c r="Q707" s="80">
        <v>0.65895</v>
      </c>
      <c r="R707" s="80">
        <v>0.78137</v>
      </c>
      <c r="S707" s="80">
        <v>0.64119</v>
      </c>
      <c r="T707" s="80">
        <v>8.575986307576505</v>
      </c>
      <c r="U707" s="80">
        <v>12.370496473688869</v>
      </c>
      <c r="V707" s="80">
        <v>13.014678027533126</v>
      </c>
      <c r="W707" s="80">
        <v>7.931804753732248</v>
      </c>
      <c r="X707" s="63"/>
      <c r="Y707" s="63"/>
    </row>
    <row r="708" spans="1:25" ht="12.75">
      <c r="A708" s="11">
        <v>6074</v>
      </c>
      <c r="B708" s="14">
        <v>60</v>
      </c>
      <c r="C708" s="14">
        <v>74</v>
      </c>
      <c r="D708" s="80">
        <v>0.964031011050736</v>
      </c>
      <c r="E708" s="80">
        <v>0.9305597188858087</v>
      </c>
      <c r="F708" s="80">
        <v>0.9509746228598169</v>
      </c>
      <c r="G708" s="80">
        <v>0.9065315707159833</v>
      </c>
      <c r="H708" s="80">
        <v>10.654576398810097</v>
      </c>
      <c r="I708" s="80">
        <v>8.506256302654792</v>
      </c>
      <c r="J708" s="80">
        <v>11.44964281450651</v>
      </c>
      <c r="K708" s="80">
        <v>7.7111898869583815</v>
      </c>
      <c r="M708" s="11">
        <v>6955</v>
      </c>
      <c r="N708" s="14">
        <v>69</v>
      </c>
      <c r="O708" s="14">
        <v>55</v>
      </c>
      <c r="P708" s="80">
        <v>0.79993</v>
      </c>
      <c r="Q708" s="80">
        <v>0.66656</v>
      </c>
      <c r="R708" s="80">
        <v>0.78597</v>
      </c>
      <c r="S708" s="80">
        <v>0.6474</v>
      </c>
      <c r="T708" s="80">
        <v>8.575986307576505</v>
      </c>
      <c r="U708" s="80">
        <v>12.16674593030391</v>
      </c>
      <c r="V708" s="80">
        <v>12.86595809710594</v>
      </c>
      <c r="W708" s="80">
        <v>7.876774140774474</v>
      </c>
      <c r="X708" s="63"/>
      <c r="Y708" s="63"/>
    </row>
    <row r="709" spans="1:25" ht="12.75">
      <c r="A709" s="11">
        <v>6075</v>
      </c>
      <c r="B709" s="14">
        <v>60</v>
      </c>
      <c r="C709" s="14">
        <v>75</v>
      </c>
      <c r="D709" s="80">
        <v>0.9667410196131492</v>
      </c>
      <c r="E709" s="80">
        <v>0.9356231477728586</v>
      </c>
      <c r="F709" s="80">
        <v>0.9534509959576501</v>
      </c>
      <c r="G709" s="80">
        <v>0.9110428582654958</v>
      </c>
      <c r="H709" s="80">
        <v>10.654576398810097</v>
      </c>
      <c r="I709" s="80">
        <v>8.241080326984909</v>
      </c>
      <c r="J709" s="80">
        <v>11.387679349503129</v>
      </c>
      <c r="K709" s="80">
        <v>7.507977376291878</v>
      </c>
      <c r="M709" s="11">
        <v>6956</v>
      </c>
      <c r="N709" s="14">
        <v>69</v>
      </c>
      <c r="O709" s="14">
        <v>56</v>
      </c>
      <c r="P709" s="80">
        <v>0.80556</v>
      </c>
      <c r="Q709" s="80">
        <v>0.67443</v>
      </c>
      <c r="R709" s="80">
        <v>0.79066</v>
      </c>
      <c r="S709" s="80">
        <v>0.65379</v>
      </c>
      <c r="T709" s="80">
        <v>8.575986307576505</v>
      </c>
      <c r="U709" s="80">
        <v>11.957906382297145</v>
      </c>
      <c r="V709" s="80">
        <v>12.71592508214839</v>
      </c>
      <c r="W709" s="80">
        <v>7.81796760772526</v>
      </c>
      <c r="X709" s="63"/>
      <c r="Y709" s="63"/>
    </row>
    <row r="710" spans="1:25" ht="12.75">
      <c r="A710" s="11">
        <v>6076</v>
      </c>
      <c r="B710" s="14">
        <v>60</v>
      </c>
      <c r="C710" s="14">
        <v>76</v>
      </c>
      <c r="D710" s="80">
        <v>0.9693420803973297</v>
      </c>
      <c r="E710" s="80">
        <v>0.9405080599901021</v>
      </c>
      <c r="F710" s="80">
        <v>0.9558599464264863</v>
      </c>
      <c r="G710" s="80">
        <v>0.9154518526083801</v>
      </c>
      <c r="H710" s="80">
        <v>10.654576398810097</v>
      </c>
      <c r="I710" s="80">
        <v>7.971273340203032</v>
      </c>
      <c r="J710" s="80">
        <v>11.328532792076471</v>
      </c>
      <c r="K710" s="80">
        <v>7.297316946936656</v>
      </c>
      <c r="M710" s="11">
        <v>6957</v>
      </c>
      <c r="N710" s="14">
        <v>69</v>
      </c>
      <c r="O710" s="14">
        <v>57</v>
      </c>
      <c r="P710" s="80">
        <v>0.81132</v>
      </c>
      <c r="Q710" s="80">
        <v>0.68254</v>
      </c>
      <c r="R710" s="80">
        <v>0.79543</v>
      </c>
      <c r="S710" s="80">
        <v>0.66035</v>
      </c>
      <c r="T710" s="80">
        <v>8.575986307576505</v>
      </c>
      <c r="U710" s="80">
        <v>11.743890776415473</v>
      </c>
      <c r="V710" s="80">
        <v>12.564800841072653</v>
      </c>
      <c r="W710" s="80">
        <v>7.755076242919323</v>
      </c>
      <c r="X710" s="63"/>
      <c r="Y710" s="63"/>
    </row>
    <row r="711" spans="1:25" ht="12.75">
      <c r="A711" s="11">
        <v>6077</v>
      </c>
      <c r="B711" s="14">
        <v>60</v>
      </c>
      <c r="C711" s="14">
        <v>77</v>
      </c>
      <c r="D711" s="80">
        <v>0.9718268931019015</v>
      </c>
      <c r="E711" s="80">
        <v>0.9451977363189756</v>
      </c>
      <c r="F711" s="80">
        <v>0.9581982267964394</v>
      </c>
      <c r="G711" s="80">
        <v>0.9197510039265544</v>
      </c>
      <c r="H711" s="80">
        <v>10.654576398810097</v>
      </c>
      <c r="I711" s="80">
        <v>7.697902479305659</v>
      </c>
      <c r="J711" s="80">
        <v>11.272325344645662</v>
      </c>
      <c r="K711" s="80">
        <v>7.080153533470092</v>
      </c>
      <c r="M711" s="11">
        <v>6958</v>
      </c>
      <c r="N711" s="14">
        <v>69</v>
      </c>
      <c r="O711" s="14">
        <v>58</v>
      </c>
      <c r="P711" s="80">
        <v>0.8172</v>
      </c>
      <c r="Q711" s="80">
        <v>0.6909</v>
      </c>
      <c r="R711" s="80">
        <v>0.80029</v>
      </c>
      <c r="S711" s="80">
        <v>0.66707</v>
      </c>
      <c r="T711" s="80">
        <v>8.575986307576505</v>
      </c>
      <c r="U711" s="80">
        <v>11.524263015822326</v>
      </c>
      <c r="V711" s="80">
        <v>12.412714723438114</v>
      </c>
      <c r="W711" s="80">
        <v>7.687534599960717</v>
      </c>
      <c r="X711" s="63"/>
      <c r="Y711" s="63"/>
    </row>
    <row r="712" spans="1:25" ht="12.75">
      <c r="A712" s="11">
        <v>6078</v>
      </c>
      <c r="B712" s="14">
        <v>60</v>
      </c>
      <c r="C712" s="14">
        <v>78</v>
      </c>
      <c r="D712" s="80">
        <v>0.9741887204454992</v>
      </c>
      <c r="E712" s="80">
        <v>0.9496763585514474</v>
      </c>
      <c r="F712" s="80">
        <v>0.9604634277432734</v>
      </c>
      <c r="G712" s="80">
        <v>0.9239342350969013</v>
      </c>
      <c r="H712" s="80">
        <v>10.654576398810097</v>
      </c>
      <c r="I712" s="80">
        <v>7.422383396961946</v>
      </c>
      <c r="J712" s="80">
        <v>11.219165669304065</v>
      </c>
      <c r="K712" s="80">
        <v>6.857794126467976</v>
      </c>
      <c r="M712" s="11">
        <v>6959</v>
      </c>
      <c r="N712" s="14">
        <v>69</v>
      </c>
      <c r="O712" s="14">
        <v>59</v>
      </c>
      <c r="P712" s="80">
        <v>0.82319</v>
      </c>
      <c r="Q712" s="80">
        <v>0.69951</v>
      </c>
      <c r="R712" s="80">
        <v>0.80523</v>
      </c>
      <c r="S712" s="80">
        <v>0.67396</v>
      </c>
      <c r="T712" s="80">
        <v>8.575986307576505</v>
      </c>
      <c r="U712" s="80">
        <v>11.299325679523628</v>
      </c>
      <c r="V712" s="80">
        <v>12.260067816393704</v>
      </c>
      <c r="W712" s="80">
        <v>7.615244170706429</v>
      </c>
      <c r="X712" s="63"/>
      <c r="Y712" s="63"/>
    </row>
    <row r="713" spans="1:25" ht="12.75">
      <c r="A713" s="11">
        <v>6079</v>
      </c>
      <c r="B713" s="14">
        <v>60</v>
      </c>
      <c r="C713" s="14">
        <v>79</v>
      </c>
      <c r="D713" s="80">
        <v>0.9764254106165735</v>
      </c>
      <c r="E713" s="80">
        <v>0.9539367436701685</v>
      </c>
      <c r="F713" s="80">
        <v>0.962653825465269</v>
      </c>
      <c r="G713" s="80">
        <v>0.9279966987847977</v>
      </c>
      <c r="H713" s="80">
        <v>10.654576398810097</v>
      </c>
      <c r="I713" s="80">
        <v>7.145273192322084</v>
      </c>
      <c r="J713" s="80">
        <v>11.169059656741773</v>
      </c>
      <c r="K713" s="80">
        <v>6.630789934390407</v>
      </c>
      <c r="M713" s="11">
        <v>6960</v>
      </c>
      <c r="N713" s="14">
        <v>69</v>
      </c>
      <c r="O713" s="14">
        <v>60</v>
      </c>
      <c r="P713" s="80">
        <v>0.82927</v>
      </c>
      <c r="Q713" s="80">
        <v>0.70833</v>
      </c>
      <c r="R713" s="80">
        <v>0.81022</v>
      </c>
      <c r="S713" s="80">
        <v>0.68099</v>
      </c>
      <c r="T713" s="80">
        <v>8.575986307576505</v>
      </c>
      <c r="U713" s="80">
        <v>11.069446632849349</v>
      </c>
      <c r="V713" s="80">
        <v>12.107279577692411</v>
      </c>
      <c r="W713" s="80">
        <v>7.5381533627334445</v>
      </c>
      <c r="X713" s="63"/>
      <c r="Y713" s="63"/>
    </row>
    <row r="714" spans="1:25" ht="12.75">
      <c r="A714" s="11">
        <v>6080</v>
      </c>
      <c r="B714" s="14">
        <v>60</v>
      </c>
      <c r="C714" s="14">
        <v>80</v>
      </c>
      <c r="D714" s="80">
        <v>0.9785374089257167</v>
      </c>
      <c r="E714" s="80">
        <v>0.957976745854682</v>
      </c>
      <c r="F714" s="80">
        <v>0.9647677624508129</v>
      </c>
      <c r="G714" s="80">
        <v>0.931933654553502</v>
      </c>
      <c r="H714" s="80">
        <v>10.654576398810097</v>
      </c>
      <c r="I714" s="80">
        <v>6.866548106596771</v>
      </c>
      <c r="J714" s="80">
        <v>11.121957234258709</v>
      </c>
      <c r="K714" s="80">
        <v>6.399167271148158</v>
      </c>
      <c r="M714" s="11">
        <v>6961</v>
      </c>
      <c r="N714" s="14">
        <v>69</v>
      </c>
      <c r="O714" s="14">
        <v>61</v>
      </c>
      <c r="P714" s="80">
        <v>0.83543</v>
      </c>
      <c r="Q714" s="80">
        <v>0.71737</v>
      </c>
      <c r="R714" s="80">
        <v>0.81528</v>
      </c>
      <c r="S714" s="80">
        <v>0.68816</v>
      </c>
      <c r="T714" s="80">
        <v>8.575986307576505</v>
      </c>
      <c r="U714" s="80">
        <v>10.835087279550956</v>
      </c>
      <c r="V714" s="80">
        <v>11.954790870404489</v>
      </c>
      <c r="W714" s="80">
        <v>7.456282716722972</v>
      </c>
      <c r="X714" s="63"/>
      <c r="Y714" s="63"/>
    </row>
    <row r="715" spans="1:25" ht="12.75">
      <c r="A715" s="11">
        <v>6081</v>
      </c>
      <c r="B715" s="14">
        <v>60</v>
      </c>
      <c r="C715" s="14">
        <v>81</v>
      </c>
      <c r="D715" s="80">
        <v>0.9805236060080684</v>
      </c>
      <c r="E715" s="80">
        <v>0.9617913782712366</v>
      </c>
      <c r="F715" s="80">
        <v>0.9668034921420277</v>
      </c>
      <c r="G715" s="80">
        <v>0.9357401857139541</v>
      </c>
      <c r="H715" s="80">
        <v>10.654576398810097</v>
      </c>
      <c r="I715" s="80">
        <v>6.586841515746216</v>
      </c>
      <c r="J715" s="80">
        <v>11.077845611343564</v>
      </c>
      <c r="K715" s="80">
        <v>6.163572303212748</v>
      </c>
      <c r="M715" s="11">
        <v>6962</v>
      </c>
      <c r="N715" s="14">
        <v>69</v>
      </c>
      <c r="O715" s="14">
        <v>62</v>
      </c>
      <c r="P715" s="80">
        <v>0.84166</v>
      </c>
      <c r="Q715" s="80">
        <v>0.72661</v>
      </c>
      <c r="R715" s="80">
        <v>0.82039</v>
      </c>
      <c r="S715" s="80">
        <v>0.69547</v>
      </c>
      <c r="T715" s="80">
        <v>8.575986307576505</v>
      </c>
      <c r="U715" s="80">
        <v>10.59586651273023</v>
      </c>
      <c r="V715" s="80">
        <v>11.802782984876467</v>
      </c>
      <c r="W715" s="80">
        <v>7.369069835430269</v>
      </c>
      <c r="X715" s="63"/>
      <c r="Y715" s="63"/>
    </row>
    <row r="716" spans="1:25" ht="12.75">
      <c r="A716" s="11">
        <v>6082</v>
      </c>
      <c r="B716" s="14">
        <v>60</v>
      </c>
      <c r="C716" s="14">
        <v>82</v>
      </c>
      <c r="D716" s="80">
        <v>0.9823822788282536</v>
      </c>
      <c r="E716" s="80">
        <v>0.9653745787582946</v>
      </c>
      <c r="F716" s="80">
        <v>0.968759568266036</v>
      </c>
      <c r="G716" s="80">
        <v>0.9394119338757205</v>
      </c>
      <c r="H716" s="80">
        <v>10.654576398810097</v>
      </c>
      <c r="I716" s="80">
        <v>6.307369945701943</v>
      </c>
      <c r="J716" s="80">
        <v>11.036727746150579</v>
      </c>
      <c r="K716" s="80">
        <v>5.925218598361461</v>
      </c>
      <c r="M716" s="11">
        <v>6963</v>
      </c>
      <c r="N716" s="14">
        <v>69</v>
      </c>
      <c r="O716" s="14">
        <v>63</v>
      </c>
      <c r="P716" s="80">
        <v>0.84795</v>
      </c>
      <c r="Q716" s="80">
        <v>0.73603</v>
      </c>
      <c r="R716" s="80">
        <v>0.82553</v>
      </c>
      <c r="S716" s="80">
        <v>0.70289</v>
      </c>
      <c r="T716" s="80">
        <v>8.575986307576505</v>
      </c>
      <c r="U716" s="80">
        <v>10.352217524746166</v>
      </c>
      <c r="V716" s="80">
        <v>11.651703956448252</v>
      </c>
      <c r="W716" s="80">
        <v>7.276499875874421</v>
      </c>
      <c r="X716" s="63"/>
      <c r="Y716" s="63"/>
    </row>
    <row r="717" spans="1:25" ht="12.75">
      <c r="A717" s="11">
        <v>6083</v>
      </c>
      <c r="B717" s="14">
        <v>60</v>
      </c>
      <c r="C717" s="14">
        <v>83</v>
      </c>
      <c r="D717" s="80">
        <v>0.9841118200133595</v>
      </c>
      <c r="E717" s="80">
        <v>0.9687206126481778</v>
      </c>
      <c r="F717" s="80">
        <v>0.9706352585742504</v>
      </c>
      <c r="G717" s="80">
        <v>0.9429458961551815</v>
      </c>
      <c r="H717" s="80">
        <v>10.654576398810097</v>
      </c>
      <c r="I717" s="80">
        <v>6.029884548794651</v>
      </c>
      <c r="J717" s="80">
        <v>10.998606058029294</v>
      </c>
      <c r="K717" s="80">
        <v>5.685854889575454</v>
      </c>
      <c r="M717" s="11">
        <v>6964</v>
      </c>
      <c r="N717" s="14">
        <v>69</v>
      </c>
      <c r="O717" s="14">
        <v>64</v>
      </c>
      <c r="P717" s="80">
        <v>0.85427</v>
      </c>
      <c r="Q717" s="80">
        <v>0.74561</v>
      </c>
      <c r="R717" s="80">
        <v>0.8307</v>
      </c>
      <c r="S717" s="80">
        <v>0.71043</v>
      </c>
      <c r="T717" s="80">
        <v>8.575986307576505</v>
      </c>
      <c r="U717" s="80">
        <v>10.104672229504997</v>
      </c>
      <c r="V717" s="80">
        <v>11.502015151003672</v>
      </c>
      <c r="W717" s="80">
        <v>7.17864338607783</v>
      </c>
      <c r="X717" s="63"/>
      <c r="Y717" s="63"/>
    </row>
    <row r="718" spans="1:25" ht="12.75">
      <c r="A718" s="11">
        <v>6084</v>
      </c>
      <c r="B718" s="14">
        <v>60</v>
      </c>
      <c r="C718" s="14">
        <v>84</v>
      </c>
      <c r="D718" s="80">
        <v>0.9857152651575184</v>
      </c>
      <c r="E718" s="80">
        <v>0.9718328900970344</v>
      </c>
      <c r="F718" s="80">
        <v>0.9724304028084139</v>
      </c>
      <c r="G718" s="80">
        <v>0.9463401850990225</v>
      </c>
      <c r="H718" s="80">
        <v>10.654576398810097</v>
      </c>
      <c r="I718" s="80">
        <v>5.754899091682715</v>
      </c>
      <c r="J718" s="80">
        <v>10.963383218843592</v>
      </c>
      <c r="K718" s="80">
        <v>5.446092271649217</v>
      </c>
      <c r="M718" s="11">
        <v>6965</v>
      </c>
      <c r="N718" s="14">
        <v>69</v>
      </c>
      <c r="O718" s="14">
        <v>65</v>
      </c>
      <c r="P718" s="80">
        <v>0.8606</v>
      </c>
      <c r="Q718" s="80">
        <v>0.75532</v>
      </c>
      <c r="R718" s="80">
        <v>0.8359</v>
      </c>
      <c r="S718" s="80">
        <v>0.71806</v>
      </c>
      <c r="T718" s="80">
        <v>8.575986307576505</v>
      </c>
      <c r="U718" s="80">
        <v>9.853863023301658</v>
      </c>
      <c r="V718" s="80">
        <v>11.354183068882268</v>
      </c>
      <c r="W718" s="80">
        <v>7.075666261995895</v>
      </c>
      <c r="X718" s="63"/>
      <c r="Y718" s="63"/>
    </row>
    <row r="719" spans="1:25" ht="12.75">
      <c r="A719" s="11">
        <v>6085</v>
      </c>
      <c r="B719" s="14">
        <v>60</v>
      </c>
      <c r="C719" s="14">
        <v>85</v>
      </c>
      <c r="D719" s="80">
        <v>0.9871979450013619</v>
      </c>
      <c r="E719" s="80">
        <v>0.9747195320302037</v>
      </c>
      <c r="F719" s="80">
        <v>0.9741444566529521</v>
      </c>
      <c r="G719" s="80">
        <v>0.9495922334977314</v>
      </c>
      <c r="H719" s="80">
        <v>10.654576398810097</v>
      </c>
      <c r="I719" s="80">
        <v>5.482064905648727</v>
      </c>
      <c r="J719" s="80">
        <v>10.93091504652432</v>
      </c>
      <c r="K719" s="80">
        <v>5.205726257934504</v>
      </c>
      <c r="M719" s="11">
        <v>6966</v>
      </c>
      <c r="N719" s="14">
        <v>69</v>
      </c>
      <c r="O719" s="14">
        <v>66</v>
      </c>
      <c r="P719" s="80">
        <v>0.86693</v>
      </c>
      <c r="Q719" s="80">
        <v>0.76512</v>
      </c>
      <c r="R719" s="80">
        <v>0.8411</v>
      </c>
      <c r="S719" s="80">
        <v>0.72578</v>
      </c>
      <c r="T719" s="80">
        <v>8.575986307576505</v>
      </c>
      <c r="U719" s="80">
        <v>9.600544945336708</v>
      </c>
      <c r="V719" s="80">
        <v>11.208676100767676</v>
      </c>
      <c r="W719" s="80">
        <v>6.967855152145539</v>
      </c>
      <c r="X719" s="63"/>
      <c r="Y719" s="63"/>
    </row>
    <row r="720" spans="1:25" ht="12.75">
      <c r="A720" s="11">
        <v>6086</v>
      </c>
      <c r="B720" s="14">
        <v>60</v>
      </c>
      <c r="C720" s="14">
        <v>86</v>
      </c>
      <c r="D720" s="80">
        <v>0.9885628230580029</v>
      </c>
      <c r="E720" s="80">
        <v>0.9773843058976147</v>
      </c>
      <c r="F720" s="80">
        <v>0.9757762087848495</v>
      </c>
      <c r="G720" s="80">
        <v>0.9526982453973049</v>
      </c>
      <c r="H720" s="80">
        <v>10.654576398810097</v>
      </c>
      <c r="I720" s="80">
        <v>5.2119890821580235</v>
      </c>
      <c r="J720" s="80">
        <v>10.901112627366262</v>
      </c>
      <c r="K720" s="80">
        <v>4.9654528536018585</v>
      </c>
      <c r="M720" s="11">
        <v>6967</v>
      </c>
      <c r="N720" s="14">
        <v>69</v>
      </c>
      <c r="O720" s="14">
        <v>67</v>
      </c>
      <c r="P720" s="80">
        <v>0.87324</v>
      </c>
      <c r="Q720" s="80">
        <v>0.775</v>
      </c>
      <c r="R720" s="80">
        <v>0.84631</v>
      </c>
      <c r="S720" s="80">
        <v>0.73357</v>
      </c>
      <c r="T720" s="80">
        <v>8.575986307576505</v>
      </c>
      <c r="U720" s="80">
        <v>9.34521708601059</v>
      </c>
      <c r="V720" s="80">
        <v>11.065857595917684</v>
      </c>
      <c r="W720" s="80">
        <v>6.855345797669411</v>
      </c>
      <c r="X720" s="63"/>
      <c r="Y720" s="63"/>
    </row>
    <row r="721" spans="1:25" ht="12.75">
      <c r="A721" s="11">
        <v>6087</v>
      </c>
      <c r="B721" s="14">
        <v>60</v>
      </c>
      <c r="C721" s="14">
        <v>87</v>
      </c>
      <c r="D721" s="80">
        <v>0.9898117021269965</v>
      </c>
      <c r="E721" s="80">
        <v>0.9798289133797221</v>
      </c>
      <c r="F721" s="80">
        <v>0.9773244213962399</v>
      </c>
      <c r="G721" s="80">
        <v>0.9556544048216766</v>
      </c>
      <c r="H721" s="80">
        <v>10.654576398810097</v>
      </c>
      <c r="I721" s="80">
        <v>4.946121077754667</v>
      </c>
      <c r="J721" s="80">
        <v>10.873915081827178</v>
      </c>
      <c r="K721" s="80">
        <v>4.726782394737587</v>
      </c>
      <c r="M721" s="11">
        <v>6968</v>
      </c>
      <c r="N721" s="14">
        <v>69</v>
      </c>
      <c r="O721" s="14">
        <v>68</v>
      </c>
      <c r="P721" s="80">
        <v>0.87949</v>
      </c>
      <c r="Q721" s="80">
        <v>0.7849</v>
      </c>
      <c r="R721" s="80">
        <v>0.85151</v>
      </c>
      <c r="S721" s="80">
        <v>0.74142</v>
      </c>
      <c r="T721" s="80">
        <v>8.575986307576505</v>
      </c>
      <c r="U721" s="80">
        <v>9.088833284400538</v>
      </c>
      <c r="V721" s="80">
        <v>10.92617607267796</v>
      </c>
      <c r="W721" s="80">
        <v>6.7386435192990835</v>
      </c>
      <c r="X721" s="63"/>
      <c r="Y721" s="63"/>
    </row>
    <row r="722" spans="1:25" ht="12.75">
      <c r="A722" s="11">
        <v>6088</v>
      </c>
      <c r="B722" s="14">
        <v>60</v>
      </c>
      <c r="C722" s="14">
        <v>88</v>
      </c>
      <c r="D722" s="80">
        <v>0.9909460426498926</v>
      </c>
      <c r="E722" s="80">
        <v>0.9820545626116451</v>
      </c>
      <c r="F722" s="80">
        <v>0.9787885827345267</v>
      </c>
      <c r="G722" s="80">
        <v>0.95845832330729</v>
      </c>
      <c r="H722" s="80">
        <v>10.654576398810097</v>
      </c>
      <c r="I722" s="80">
        <v>4.686737143178807</v>
      </c>
      <c r="J722" s="80">
        <v>10.849271317955745</v>
      </c>
      <c r="K722" s="80">
        <v>4.492042224033158</v>
      </c>
      <c r="M722" s="11">
        <v>6969</v>
      </c>
      <c r="N722" s="14">
        <v>69</v>
      </c>
      <c r="O722" s="14">
        <v>69</v>
      </c>
      <c r="P722" s="80">
        <v>0.88567</v>
      </c>
      <c r="Q722" s="80">
        <v>0.7948</v>
      </c>
      <c r="R722" s="80">
        <v>0.85671</v>
      </c>
      <c r="S722" s="80">
        <v>0.74933</v>
      </c>
      <c r="T722" s="80">
        <v>8.575986307576505</v>
      </c>
      <c r="U722" s="80">
        <v>8.83251293878797</v>
      </c>
      <c r="V722" s="80">
        <v>10.79006271758442</v>
      </c>
      <c r="W722" s="80">
        <v>6.618436528780055</v>
      </c>
      <c r="X722" s="63"/>
      <c r="Y722" s="63"/>
    </row>
    <row r="723" spans="1:25" ht="12.75">
      <c r="A723" s="11">
        <v>6089</v>
      </c>
      <c r="B723" s="14">
        <v>60</v>
      </c>
      <c r="C723" s="14">
        <v>89</v>
      </c>
      <c r="D723" s="80">
        <v>0.9919690643400786</v>
      </c>
      <c r="E723" s="80">
        <v>0.984066092949873</v>
      </c>
      <c r="F723" s="80">
        <v>0.9801695687093395</v>
      </c>
      <c r="G723" s="80">
        <v>0.9611103362241038</v>
      </c>
      <c r="H723" s="80">
        <v>10.654576398810097</v>
      </c>
      <c r="I723" s="80">
        <v>4.436086549987851</v>
      </c>
      <c r="J723" s="80">
        <v>10.8270943132199</v>
      </c>
      <c r="K723" s="80">
        <v>4.263568635578048</v>
      </c>
      <c r="M723" s="11">
        <v>6970</v>
      </c>
      <c r="N723" s="14">
        <v>69</v>
      </c>
      <c r="O723" s="14">
        <v>70</v>
      </c>
      <c r="P723" s="80">
        <v>0.89177</v>
      </c>
      <c r="Q723" s="80">
        <v>0.80469</v>
      </c>
      <c r="R723" s="80">
        <v>0.86188</v>
      </c>
      <c r="S723" s="80">
        <v>0.75728</v>
      </c>
      <c r="T723" s="80">
        <v>8.575986307576505</v>
      </c>
      <c r="U723" s="80">
        <v>8.575986307576505</v>
      </c>
      <c r="V723" s="80">
        <v>10.657558862896963</v>
      </c>
      <c r="W723" s="80">
        <v>6.4944137522560474</v>
      </c>
      <c r="X723" s="63"/>
      <c r="Y723" s="63"/>
    </row>
    <row r="724" spans="1:25" ht="12.75">
      <c r="A724" s="11">
        <v>6090</v>
      </c>
      <c r="B724" s="14">
        <v>60</v>
      </c>
      <c r="C724" s="14">
        <v>90</v>
      </c>
      <c r="D724" s="80">
        <v>0.9928869914007062</v>
      </c>
      <c r="E724" s="80">
        <v>0.9858744579908202</v>
      </c>
      <c r="F724" s="80">
        <v>0.9814696036493368</v>
      </c>
      <c r="G724" s="80">
        <v>0.9636134642283496</v>
      </c>
      <c r="H724" s="80">
        <v>10.654576398810097</v>
      </c>
      <c r="I724" s="80">
        <v>4.195454194507296</v>
      </c>
      <c r="J724" s="80">
        <v>10.807234442936856</v>
      </c>
      <c r="K724" s="80">
        <v>4.042796150380536</v>
      </c>
      <c r="M724" s="11">
        <v>7040</v>
      </c>
      <c r="N724" s="14">
        <v>70</v>
      </c>
      <c r="O724" s="14">
        <v>40</v>
      </c>
      <c r="P724" s="80">
        <v>0.71959</v>
      </c>
      <c r="Q724" s="80">
        <v>0.562</v>
      </c>
      <c r="R724" s="80">
        <v>0.71592</v>
      </c>
      <c r="S724" s="80">
        <v>0.55754</v>
      </c>
      <c r="T724" s="80">
        <v>8.318127114955692</v>
      </c>
      <c r="U724" s="80">
        <v>14.651451235201971</v>
      </c>
      <c r="V724" s="80">
        <v>14.800861772020188</v>
      </c>
      <c r="W724" s="80">
        <v>8.168716578137474</v>
      </c>
      <c r="X724" s="63"/>
      <c r="Y724" s="63"/>
    </row>
    <row r="725" spans="1:25" ht="12.75">
      <c r="A725" s="11">
        <v>6140</v>
      </c>
      <c r="B725" s="14">
        <v>61</v>
      </c>
      <c r="C725" s="14">
        <v>40</v>
      </c>
      <c r="D725" s="80">
        <v>0.8581114681652265</v>
      </c>
      <c r="E725" s="80">
        <v>0.7514844438011031</v>
      </c>
      <c r="F725" s="80">
        <v>0.8566756078755482</v>
      </c>
      <c r="G725" s="80">
        <v>0.7492848169570917</v>
      </c>
      <c r="H725" s="80">
        <v>10.449480805632527</v>
      </c>
      <c r="I725" s="80">
        <v>13.783123951665887</v>
      </c>
      <c r="J725" s="80">
        <v>13.905119250077533</v>
      </c>
      <c r="K725" s="80">
        <v>10.327485507220882</v>
      </c>
      <c r="M725" s="11">
        <v>7041</v>
      </c>
      <c r="N725" s="14">
        <v>70</v>
      </c>
      <c r="O725" s="14">
        <v>41</v>
      </c>
      <c r="P725" s="80">
        <v>0.7229</v>
      </c>
      <c r="Q725" s="80">
        <v>0.56605</v>
      </c>
      <c r="R725" s="80">
        <v>0.71874</v>
      </c>
      <c r="S725" s="80">
        <v>0.56096</v>
      </c>
      <c r="T725" s="80">
        <v>8.318127114955692</v>
      </c>
      <c r="U725" s="80">
        <v>14.524888242377765</v>
      </c>
      <c r="V725" s="80">
        <v>14.695142649928988</v>
      </c>
      <c r="W725" s="80">
        <v>8.147872707404469</v>
      </c>
      <c r="X725" s="63"/>
      <c r="Y725" s="63"/>
    </row>
    <row r="726" spans="1:25" ht="12.75">
      <c r="A726" s="11">
        <v>6141</v>
      </c>
      <c r="B726" s="14">
        <v>61</v>
      </c>
      <c r="C726" s="14">
        <v>41</v>
      </c>
      <c r="D726" s="80">
        <v>0.8598972390565459</v>
      </c>
      <c r="E726" s="80">
        <v>0.7542278368037786</v>
      </c>
      <c r="F726" s="80">
        <v>0.8583296454024616</v>
      </c>
      <c r="G726" s="80">
        <v>0.751819158609089</v>
      </c>
      <c r="H726" s="80">
        <v>10.449480805632527</v>
      </c>
      <c r="I726" s="80">
        <v>13.720078455574168</v>
      </c>
      <c r="J726" s="80">
        <v>13.854541420686234</v>
      </c>
      <c r="K726" s="80">
        <v>10.31501784052046</v>
      </c>
      <c r="M726" s="11">
        <v>7042</v>
      </c>
      <c r="N726" s="14">
        <v>70</v>
      </c>
      <c r="O726" s="14">
        <v>42</v>
      </c>
      <c r="P726" s="80">
        <v>0.72638</v>
      </c>
      <c r="Q726" s="80">
        <v>0.57033</v>
      </c>
      <c r="R726" s="80">
        <v>0.72171</v>
      </c>
      <c r="S726" s="80">
        <v>0.56459</v>
      </c>
      <c r="T726" s="80">
        <v>8.318127114955692</v>
      </c>
      <c r="U726" s="80">
        <v>14.392811567186646</v>
      </c>
      <c r="V726" s="80">
        <v>14.584836983933306</v>
      </c>
      <c r="W726" s="80">
        <v>8.126101698209032</v>
      </c>
      <c r="X726" s="63"/>
      <c r="Y726" s="63"/>
    </row>
    <row r="727" spans="1:25" ht="12.75">
      <c r="A727" s="11">
        <v>6142</v>
      </c>
      <c r="B727" s="14">
        <v>61</v>
      </c>
      <c r="C727" s="14">
        <v>42</v>
      </c>
      <c r="D727" s="80">
        <v>0.8617796376874125</v>
      </c>
      <c r="E727" s="80">
        <v>0.7571289938977391</v>
      </c>
      <c r="F727" s="80">
        <v>0.8600711442882906</v>
      </c>
      <c r="G727" s="80">
        <v>0.7544954581848082</v>
      </c>
      <c r="H727" s="80">
        <v>10.449480805632527</v>
      </c>
      <c r="I727" s="80">
        <v>13.653405095911355</v>
      </c>
      <c r="J727" s="80">
        <v>13.80145376792145</v>
      </c>
      <c r="K727" s="80">
        <v>10.301432133622432</v>
      </c>
      <c r="M727" s="11">
        <v>7043</v>
      </c>
      <c r="N727" s="14">
        <v>70</v>
      </c>
      <c r="O727" s="14">
        <v>43</v>
      </c>
      <c r="P727" s="80">
        <v>0.73004</v>
      </c>
      <c r="Q727" s="80">
        <v>0.57485</v>
      </c>
      <c r="R727" s="80">
        <v>0.72485</v>
      </c>
      <c r="S727" s="80">
        <v>0.56844</v>
      </c>
      <c r="T727" s="80">
        <v>8.318127114955692</v>
      </c>
      <c r="U727" s="80">
        <v>14.255146405663213</v>
      </c>
      <c r="V727" s="80">
        <v>14.470061338567078</v>
      </c>
      <c r="W727" s="80">
        <v>8.103212182051827</v>
      </c>
      <c r="X727" s="63"/>
      <c r="Y727" s="63"/>
    </row>
    <row r="728" spans="1:25" ht="12.75">
      <c r="A728" s="11">
        <v>6143</v>
      </c>
      <c r="B728" s="14">
        <v>61</v>
      </c>
      <c r="C728" s="14">
        <v>43</v>
      </c>
      <c r="D728" s="80">
        <v>0.8637605870937717</v>
      </c>
      <c r="E728" s="80">
        <v>0.7601924183822527</v>
      </c>
      <c r="F728" s="80">
        <v>0.8618995700381572</v>
      </c>
      <c r="G728" s="80">
        <v>0.7573141590562921</v>
      </c>
      <c r="H728" s="80">
        <v>10.449480805632527</v>
      </c>
      <c r="I728" s="80">
        <v>13.582810729810578</v>
      </c>
      <c r="J728" s="80">
        <v>13.745836649975828</v>
      </c>
      <c r="K728" s="80">
        <v>10.286454885467279</v>
      </c>
      <c r="M728" s="11">
        <v>7044</v>
      </c>
      <c r="N728" s="14">
        <v>70</v>
      </c>
      <c r="O728" s="14">
        <v>44</v>
      </c>
      <c r="P728" s="80">
        <v>0.73387</v>
      </c>
      <c r="Q728" s="80">
        <v>0.57962</v>
      </c>
      <c r="R728" s="80">
        <v>0.72814</v>
      </c>
      <c r="S728" s="80">
        <v>0.5725</v>
      </c>
      <c r="T728" s="80">
        <v>8.318127114955692</v>
      </c>
      <c r="U728" s="80">
        <v>14.111860029959388</v>
      </c>
      <c r="V728" s="80">
        <v>14.350968129827322</v>
      </c>
      <c r="W728" s="80">
        <v>8.07901901508776</v>
      </c>
      <c r="X728" s="63"/>
      <c r="Y728" s="63"/>
    </row>
    <row r="729" spans="1:25" ht="12.75">
      <c r="A729" s="11">
        <v>6144</v>
      </c>
      <c r="B729" s="14">
        <v>61</v>
      </c>
      <c r="C729" s="14">
        <v>44</v>
      </c>
      <c r="D729" s="80">
        <v>0.8658422947861802</v>
      </c>
      <c r="E729" s="80">
        <v>0.7634231913876754</v>
      </c>
      <c r="F729" s="80">
        <v>0.8638142108794531</v>
      </c>
      <c r="G729" s="80">
        <v>0.7602754929262755</v>
      </c>
      <c r="H729" s="80">
        <v>10.449480805632527</v>
      </c>
      <c r="I729" s="80">
        <v>13.507939235273321</v>
      </c>
      <c r="J729" s="80">
        <v>13.687664880390248</v>
      </c>
      <c r="K729" s="80">
        <v>10.2697551605156</v>
      </c>
      <c r="M729" s="11">
        <v>7045</v>
      </c>
      <c r="N729" s="14">
        <v>70</v>
      </c>
      <c r="O729" s="14">
        <v>45</v>
      </c>
      <c r="P729" s="80">
        <v>0.73789</v>
      </c>
      <c r="Q729" s="80">
        <v>0.58464</v>
      </c>
      <c r="R729" s="80">
        <v>0.73158</v>
      </c>
      <c r="S729" s="80">
        <v>0.57676</v>
      </c>
      <c r="T729" s="80">
        <v>8.318127114955692</v>
      </c>
      <c r="U729" s="80">
        <v>13.962932386937966</v>
      </c>
      <c r="V729" s="80">
        <v>14.227731766696799</v>
      </c>
      <c r="W729" s="80">
        <v>8.05332773519686</v>
      </c>
      <c r="X729" s="63"/>
      <c r="Y729" s="63"/>
    </row>
    <row r="730" spans="1:25" ht="12.75">
      <c r="A730" s="11">
        <v>6145</v>
      </c>
      <c r="B730" s="14">
        <v>61</v>
      </c>
      <c r="C730" s="14">
        <v>45</v>
      </c>
      <c r="D730" s="80">
        <v>0.8680269901259902</v>
      </c>
      <c r="E730" s="80">
        <v>0.7668265785666871</v>
      </c>
      <c r="F730" s="80">
        <v>0.8658141585299077</v>
      </c>
      <c r="G730" s="80">
        <v>0.7633794453011946</v>
      </c>
      <c r="H730" s="80">
        <v>10.449480805632527</v>
      </c>
      <c r="I730" s="80">
        <v>13.428395766034505</v>
      </c>
      <c r="J730" s="80">
        <v>13.6269152605067</v>
      </c>
      <c r="K730" s="80">
        <v>10.250961311160331</v>
      </c>
      <c r="M730" s="11">
        <v>7046</v>
      </c>
      <c r="N730" s="14">
        <v>70</v>
      </c>
      <c r="O730" s="14">
        <v>46</v>
      </c>
      <c r="P730" s="80">
        <v>0.74207</v>
      </c>
      <c r="Q730" s="80">
        <v>0.58991</v>
      </c>
      <c r="R730" s="80">
        <v>0.73517</v>
      </c>
      <c r="S730" s="80">
        <v>0.58124</v>
      </c>
      <c r="T730" s="80">
        <v>8.318127114955692</v>
      </c>
      <c r="U730" s="80">
        <v>13.808412018555867</v>
      </c>
      <c r="V730" s="80">
        <v>14.10056591371649</v>
      </c>
      <c r="W730" s="80">
        <v>8.025973219795066</v>
      </c>
      <c r="X730" s="63"/>
      <c r="Y730" s="63"/>
    </row>
    <row r="731" spans="1:25" ht="12.75">
      <c r="A731" s="11">
        <v>6146</v>
      </c>
      <c r="B731" s="14">
        <v>61</v>
      </c>
      <c r="C731" s="14">
        <v>46</v>
      </c>
      <c r="D731" s="80">
        <v>0.8703156172144004</v>
      </c>
      <c r="E731" s="80">
        <v>0.7704059917464455</v>
      </c>
      <c r="F731" s="80">
        <v>0.867898303262039</v>
      </c>
      <c r="G731" s="80">
        <v>0.7666257419830762</v>
      </c>
      <c r="H731" s="80">
        <v>10.449480805632527</v>
      </c>
      <c r="I731" s="80">
        <v>13.343896372494022</v>
      </c>
      <c r="J731" s="80">
        <v>13.56360272061804</v>
      </c>
      <c r="K731" s="80">
        <v>10.229774457508508</v>
      </c>
      <c r="M731" s="11">
        <v>7047</v>
      </c>
      <c r="N731" s="14">
        <v>70</v>
      </c>
      <c r="O731" s="14">
        <v>47</v>
      </c>
      <c r="P731" s="80">
        <v>0.74643</v>
      </c>
      <c r="Q731" s="80">
        <v>0.59545</v>
      </c>
      <c r="R731" s="80">
        <v>0.7389</v>
      </c>
      <c r="S731" s="80">
        <v>0.58592</v>
      </c>
      <c r="T731" s="80">
        <v>8.318127114955692</v>
      </c>
      <c r="U731" s="80">
        <v>13.648076076793563</v>
      </c>
      <c r="V731" s="80">
        <v>13.96958169812519</v>
      </c>
      <c r="W731" s="80">
        <v>7.996621493624065</v>
      </c>
      <c r="X731" s="63"/>
      <c r="Y731" s="63"/>
    </row>
    <row r="732" spans="1:25" ht="12.75">
      <c r="A732" s="11">
        <v>6147</v>
      </c>
      <c r="B732" s="14">
        <v>61</v>
      </c>
      <c r="C732" s="14">
        <v>47</v>
      </c>
      <c r="D732" s="80">
        <v>0.8727082906691193</v>
      </c>
      <c r="E732" s="80">
        <v>0.7741636734414045</v>
      </c>
      <c r="F732" s="80">
        <v>0.870065356325059</v>
      </c>
      <c r="G732" s="80">
        <v>0.7700138775241934</v>
      </c>
      <c r="H732" s="80">
        <v>10.449480805632527</v>
      </c>
      <c r="I732" s="80">
        <v>13.254217516930261</v>
      </c>
      <c r="J732" s="80">
        <v>13.49776689880223</v>
      </c>
      <c r="K732" s="80">
        <v>10.205931423760557</v>
      </c>
      <c r="M732" s="11">
        <v>7048</v>
      </c>
      <c r="N732" s="14">
        <v>70</v>
      </c>
      <c r="O732" s="14">
        <v>48</v>
      </c>
      <c r="P732" s="80">
        <v>0.75097</v>
      </c>
      <c r="Q732" s="80">
        <v>0.60124</v>
      </c>
      <c r="R732" s="80">
        <v>0.74277</v>
      </c>
      <c r="S732" s="80">
        <v>0.5908</v>
      </c>
      <c r="T732" s="80">
        <v>8.318127114955692</v>
      </c>
      <c r="U732" s="80">
        <v>13.481997168412134</v>
      </c>
      <c r="V732" s="80">
        <v>13.83502555208539</v>
      </c>
      <c r="W732" s="80">
        <v>7.965098731282435</v>
      </c>
      <c r="X732" s="63"/>
      <c r="Y732" s="63"/>
    </row>
    <row r="733" spans="1:25" ht="12.75">
      <c r="A733" s="11">
        <v>6148</v>
      </c>
      <c r="B733" s="14">
        <v>61</v>
      </c>
      <c r="C733" s="14">
        <v>48</v>
      </c>
      <c r="D733" s="80">
        <v>0.8752039522191625</v>
      </c>
      <c r="E733" s="80">
        <v>0.7781001311419412</v>
      </c>
      <c r="F733" s="80">
        <v>0.8723138634097679</v>
      </c>
      <c r="G733" s="80">
        <v>0.7735431296933121</v>
      </c>
      <c r="H733" s="80">
        <v>10.449480805632527</v>
      </c>
      <c r="I733" s="80">
        <v>13.159238816679528</v>
      </c>
      <c r="J733" s="80">
        <v>13.429480843676057</v>
      </c>
      <c r="K733" s="80">
        <v>10.179238778635998</v>
      </c>
      <c r="M733" s="11">
        <v>7049</v>
      </c>
      <c r="N733" s="14">
        <v>70</v>
      </c>
      <c r="O733" s="14">
        <v>49</v>
      </c>
      <c r="P733" s="80">
        <v>0.75567</v>
      </c>
      <c r="Q733" s="80">
        <v>0.60729</v>
      </c>
      <c r="R733" s="80">
        <v>0.74677</v>
      </c>
      <c r="S733" s="80">
        <v>0.59587</v>
      </c>
      <c r="T733" s="80">
        <v>8.318127114955692</v>
      </c>
      <c r="U733" s="80">
        <v>13.310311019081112</v>
      </c>
      <c r="V733" s="80">
        <v>13.697170951241649</v>
      </c>
      <c r="W733" s="80">
        <v>7.931267182795157</v>
      </c>
      <c r="X733" s="63"/>
      <c r="Y733" s="63"/>
    </row>
    <row r="734" spans="1:25" ht="12.75">
      <c r="A734" s="11">
        <v>6149</v>
      </c>
      <c r="B734" s="14">
        <v>61</v>
      </c>
      <c r="C734" s="14">
        <v>49</v>
      </c>
      <c r="D734" s="80">
        <v>0.8778017813744785</v>
      </c>
      <c r="E734" s="80">
        <v>0.7822163383196395</v>
      </c>
      <c r="F734" s="80">
        <v>0.8746421662626971</v>
      </c>
      <c r="G734" s="80">
        <v>0.7772124919218084</v>
      </c>
      <c r="H734" s="80">
        <v>10.449480805632527</v>
      </c>
      <c r="I734" s="80">
        <v>13.058770494396668</v>
      </c>
      <c r="J734" s="80">
        <v>13.358811742644173</v>
      </c>
      <c r="K734" s="80">
        <v>10.149439557385021</v>
      </c>
      <c r="M734" s="11">
        <v>7050</v>
      </c>
      <c r="N734" s="14">
        <v>70</v>
      </c>
      <c r="O734" s="14">
        <v>50</v>
      </c>
      <c r="P734" s="80">
        <v>0.76053</v>
      </c>
      <c r="Q734" s="80">
        <v>0.6136</v>
      </c>
      <c r="R734" s="80">
        <v>0.7509</v>
      </c>
      <c r="S734" s="80">
        <v>0.60115</v>
      </c>
      <c r="T734" s="80">
        <v>8.318127114955692</v>
      </c>
      <c r="U734" s="80">
        <v>13.133242467071671</v>
      </c>
      <c r="V734" s="80">
        <v>13.556324163269853</v>
      </c>
      <c r="W734" s="80">
        <v>7.895045418757508</v>
      </c>
      <c r="X734" s="63"/>
      <c r="Y734" s="63"/>
    </row>
    <row r="735" spans="1:25" ht="12.75">
      <c r="A735" s="11">
        <v>6150</v>
      </c>
      <c r="B735" s="14">
        <v>61</v>
      </c>
      <c r="C735" s="14">
        <v>50</v>
      </c>
      <c r="D735" s="80">
        <v>0.880501187071973</v>
      </c>
      <c r="E735" s="80">
        <v>0.7865137300478412</v>
      </c>
      <c r="F735" s="80">
        <v>0.8770482718054102</v>
      </c>
      <c r="G735" s="80">
        <v>0.7810204568770489</v>
      </c>
      <c r="H735" s="80">
        <v>10.449480805632527</v>
      </c>
      <c r="I735" s="80">
        <v>12.952536001165964</v>
      </c>
      <c r="J735" s="80">
        <v>13.285821221451428</v>
      </c>
      <c r="K735" s="80">
        <v>10.116195585347064</v>
      </c>
      <c r="M735" s="11">
        <v>7051</v>
      </c>
      <c r="N735" s="14">
        <v>70</v>
      </c>
      <c r="O735" s="14">
        <v>51</v>
      </c>
      <c r="P735" s="80">
        <v>0.76556</v>
      </c>
      <c r="Q735" s="80">
        <v>0.62017</v>
      </c>
      <c r="R735" s="80">
        <v>0.75515</v>
      </c>
      <c r="S735" s="80">
        <v>0.60662</v>
      </c>
      <c r="T735" s="80">
        <v>8.318127114955692</v>
      </c>
      <c r="U735" s="80">
        <v>12.950888759496237</v>
      </c>
      <c r="V735" s="80">
        <v>13.412735086267945</v>
      </c>
      <c r="W735" s="80">
        <v>7.856280788183986</v>
      </c>
      <c r="X735" s="63"/>
      <c r="Y735" s="63"/>
    </row>
    <row r="736" spans="1:25" ht="12.75">
      <c r="A736" s="11">
        <v>6151</v>
      </c>
      <c r="B736" s="14">
        <v>61</v>
      </c>
      <c r="C736" s="14">
        <v>51</v>
      </c>
      <c r="D736" s="80">
        <v>0.8833007357314089</v>
      </c>
      <c r="E736" s="80">
        <v>0.7909924937388884</v>
      </c>
      <c r="F736" s="80">
        <v>0.8795297450337031</v>
      </c>
      <c r="G736" s="80">
        <v>0.784964831627912</v>
      </c>
      <c r="H736" s="80">
        <v>10.449480805632527</v>
      </c>
      <c r="I736" s="80">
        <v>12.840287284823646</v>
      </c>
      <c r="J736" s="80">
        <v>13.210594143870559</v>
      </c>
      <c r="K736" s="80">
        <v>10.079173946585612</v>
      </c>
      <c r="M736" s="11">
        <v>7052</v>
      </c>
      <c r="N736" s="14">
        <v>70</v>
      </c>
      <c r="O736" s="14">
        <v>52</v>
      </c>
      <c r="P736" s="80">
        <v>0.77075</v>
      </c>
      <c r="Q736" s="80">
        <v>0.627</v>
      </c>
      <c r="R736" s="80">
        <v>0.75953</v>
      </c>
      <c r="S736" s="80">
        <v>0.61229</v>
      </c>
      <c r="T736" s="80">
        <v>8.318127114955692</v>
      </c>
      <c r="U736" s="80">
        <v>12.76291009025659</v>
      </c>
      <c r="V736" s="80">
        <v>13.266489063455086</v>
      </c>
      <c r="W736" s="80">
        <v>7.8145481417571965</v>
      </c>
      <c r="X736" s="63"/>
      <c r="Y736" s="63"/>
    </row>
    <row r="737" spans="1:25" ht="12.75">
      <c r="A737" s="11">
        <v>6152</v>
      </c>
      <c r="B737" s="14">
        <v>61</v>
      </c>
      <c r="C737" s="14">
        <v>52</v>
      </c>
      <c r="D737" s="80">
        <v>0.8861977015464838</v>
      </c>
      <c r="E737" s="80">
        <v>0.7956508106028896</v>
      </c>
      <c r="F737" s="80">
        <v>0.8820836838795441</v>
      </c>
      <c r="G737" s="80">
        <v>0.7890426780250154</v>
      </c>
      <c r="H737" s="80">
        <v>10.449480805632527</v>
      </c>
      <c r="I737" s="80">
        <v>12.721857266955888</v>
      </c>
      <c r="J737" s="80">
        <v>13.133249745217539</v>
      </c>
      <c r="K737" s="80">
        <v>10.038088327370877</v>
      </c>
      <c r="M737" s="11">
        <v>7053</v>
      </c>
      <c r="N737" s="14">
        <v>70</v>
      </c>
      <c r="O737" s="14">
        <v>53</v>
      </c>
      <c r="P737" s="80">
        <v>0.77609</v>
      </c>
      <c r="Q737" s="80">
        <v>0.63411</v>
      </c>
      <c r="R737" s="80">
        <v>0.76401</v>
      </c>
      <c r="S737" s="80">
        <v>0.61814</v>
      </c>
      <c r="T737" s="80">
        <v>8.318127114955692</v>
      </c>
      <c r="U737" s="80">
        <v>12.569348154909962</v>
      </c>
      <c r="V737" s="80">
        <v>13.117836290188185</v>
      </c>
      <c r="W737" s="80">
        <v>7.7696389796774685</v>
      </c>
      <c r="X737" s="63"/>
      <c r="Y737" s="63"/>
    </row>
    <row r="738" spans="1:25" ht="12.75">
      <c r="A738" s="11">
        <v>6153</v>
      </c>
      <c r="B738" s="14">
        <v>61</v>
      </c>
      <c r="C738" s="14">
        <v>53</v>
      </c>
      <c r="D738" s="80">
        <v>0.8891884800898114</v>
      </c>
      <c r="E738" s="80">
        <v>0.8004854687065</v>
      </c>
      <c r="F738" s="80">
        <v>0.8847067173561811</v>
      </c>
      <c r="G738" s="80">
        <v>0.7932502877260866</v>
      </c>
      <c r="H738" s="80">
        <v>10.449480805632527</v>
      </c>
      <c r="I738" s="80">
        <v>12.597108745540904</v>
      </c>
      <c r="J738" s="80">
        <v>13.05392941425631</v>
      </c>
      <c r="K738" s="80">
        <v>9.992660136917124</v>
      </c>
      <c r="M738" s="11">
        <v>7054</v>
      </c>
      <c r="N738" s="14">
        <v>70</v>
      </c>
      <c r="O738" s="14">
        <v>54</v>
      </c>
      <c r="P738" s="80">
        <v>0.78159</v>
      </c>
      <c r="Q738" s="80">
        <v>0.64148</v>
      </c>
      <c r="R738" s="80">
        <v>0.76862</v>
      </c>
      <c r="S738" s="80">
        <v>0.62419</v>
      </c>
      <c r="T738" s="80">
        <v>8.318127114955692</v>
      </c>
      <c r="U738" s="80">
        <v>12.370496473688869</v>
      </c>
      <c r="V738" s="80">
        <v>12.967123967906463</v>
      </c>
      <c r="W738" s="80">
        <v>7.721499620738097</v>
      </c>
      <c r="X738" s="63"/>
      <c r="Y738" s="63"/>
    </row>
    <row r="739" spans="1:25" ht="12.75">
      <c r="A739" s="11">
        <v>6154</v>
      </c>
      <c r="B739" s="14">
        <v>61</v>
      </c>
      <c r="C739" s="14">
        <v>54</v>
      </c>
      <c r="D739" s="80">
        <v>0.8922707949475961</v>
      </c>
      <c r="E739" s="80">
        <v>0.8054954143563845</v>
      </c>
      <c r="F739" s="80">
        <v>0.8873948872362684</v>
      </c>
      <c r="G739" s="80">
        <v>0.7975829672685605</v>
      </c>
      <c r="H739" s="80">
        <v>10.449480805632527</v>
      </c>
      <c r="I739" s="80">
        <v>12.465635700008683</v>
      </c>
      <c r="J739" s="80">
        <v>12.972737795139384</v>
      </c>
      <c r="K739" s="80">
        <v>9.942378710501824</v>
      </c>
      <c r="M739" s="11">
        <v>7055</v>
      </c>
      <c r="N739" s="14">
        <v>70</v>
      </c>
      <c r="O739" s="14">
        <v>55</v>
      </c>
      <c r="P739" s="80">
        <v>0.78722</v>
      </c>
      <c r="Q739" s="80">
        <v>0.64911</v>
      </c>
      <c r="R739" s="80">
        <v>0.77332</v>
      </c>
      <c r="S739" s="80">
        <v>0.63042</v>
      </c>
      <c r="T739" s="80">
        <v>8.318127114955692</v>
      </c>
      <c r="U739" s="80">
        <v>12.16674593030391</v>
      </c>
      <c r="V739" s="80">
        <v>12.814727303663833</v>
      </c>
      <c r="W739" s="80">
        <v>7.670145741595768</v>
      </c>
      <c r="X739" s="63"/>
      <c r="Y739" s="63"/>
    </row>
    <row r="740" spans="1:25" ht="12.75">
      <c r="A740" s="11">
        <v>6155</v>
      </c>
      <c r="B740" s="14">
        <v>61</v>
      </c>
      <c r="C740" s="14">
        <v>55</v>
      </c>
      <c r="D740" s="80">
        <v>0.8954419109376551</v>
      </c>
      <c r="E740" s="80">
        <v>0.8106788768069765</v>
      </c>
      <c r="F740" s="80">
        <v>0.8901434762602386</v>
      </c>
      <c r="G740" s="80">
        <v>0.8020347290123773</v>
      </c>
      <c r="H740" s="80">
        <v>10.449480805632527</v>
      </c>
      <c r="I740" s="80">
        <v>12.326958079647275</v>
      </c>
      <c r="J740" s="80">
        <v>12.889790402322966</v>
      </c>
      <c r="K740" s="80">
        <v>9.886648482956836</v>
      </c>
      <c r="M740" s="11">
        <v>7056</v>
      </c>
      <c r="N740" s="14">
        <v>70</v>
      </c>
      <c r="O740" s="14">
        <v>56</v>
      </c>
      <c r="P740" s="80">
        <v>0.793</v>
      </c>
      <c r="Q740" s="80">
        <v>0.657</v>
      </c>
      <c r="R740" s="80">
        <v>0.77813</v>
      </c>
      <c r="S740" s="80">
        <v>0.63684</v>
      </c>
      <c r="T740" s="80">
        <v>8.318127114955692</v>
      </c>
      <c r="U740" s="80">
        <v>11.957906382297145</v>
      </c>
      <c r="V740" s="80">
        <v>12.660806982999631</v>
      </c>
      <c r="W740" s="80">
        <v>7.615226514253205</v>
      </c>
      <c r="X740" s="63"/>
      <c r="Y740" s="63"/>
    </row>
    <row r="741" spans="1:25" ht="12.75">
      <c r="A741" s="11">
        <v>6156</v>
      </c>
      <c r="B741" s="14">
        <v>61</v>
      </c>
      <c r="C741" s="14">
        <v>56</v>
      </c>
      <c r="D741" s="80">
        <v>0.8986956181727074</v>
      </c>
      <c r="E741" s="80">
        <v>0.8160283687910012</v>
      </c>
      <c r="F741" s="80">
        <v>0.8929470833898507</v>
      </c>
      <c r="G741" s="80">
        <v>0.806598374831168</v>
      </c>
      <c r="H741" s="80">
        <v>10.449480805632527</v>
      </c>
      <c r="I741" s="80">
        <v>12.18092293242958</v>
      </c>
      <c r="J741" s="80">
        <v>12.805291096820703</v>
      </c>
      <c r="K741" s="80">
        <v>9.825112641241404</v>
      </c>
      <c r="M741" s="11">
        <v>7057</v>
      </c>
      <c r="N741" s="14">
        <v>70</v>
      </c>
      <c r="O741" s="14">
        <v>57</v>
      </c>
      <c r="P741" s="80">
        <v>0.79891</v>
      </c>
      <c r="Q741" s="80">
        <v>0.66515</v>
      </c>
      <c r="R741" s="80">
        <v>0.78304</v>
      </c>
      <c r="S741" s="80">
        <v>0.64344</v>
      </c>
      <c r="T741" s="80">
        <v>8.318127114955692</v>
      </c>
      <c r="U741" s="80">
        <v>11.743890776415473</v>
      </c>
      <c r="V741" s="80">
        <v>12.505582460038315</v>
      </c>
      <c r="W741" s="80">
        <v>7.556435431332847</v>
      </c>
      <c r="X741" s="63"/>
      <c r="Y741" s="63"/>
    </row>
    <row r="742" spans="1:25" ht="12.75">
      <c r="A742" s="11">
        <v>6157</v>
      </c>
      <c r="B742" s="14">
        <v>61</v>
      </c>
      <c r="C742" s="14">
        <v>57</v>
      </c>
      <c r="D742" s="80">
        <v>0.9020228439443366</v>
      </c>
      <c r="E742" s="80">
        <v>0.8215315218922128</v>
      </c>
      <c r="F742" s="80">
        <v>0.8957998848235504</v>
      </c>
      <c r="G742" s="80">
        <v>0.8112658860576218</v>
      </c>
      <c r="H742" s="80">
        <v>10.449480805632527</v>
      </c>
      <c r="I742" s="80">
        <v>12.027672503994053</v>
      </c>
      <c r="J742" s="80">
        <v>12.71951291846295</v>
      </c>
      <c r="K742" s="80">
        <v>9.75764039116363</v>
      </c>
      <c r="M742" s="11">
        <v>7058</v>
      </c>
      <c r="N742" s="14">
        <v>70</v>
      </c>
      <c r="O742" s="14">
        <v>58</v>
      </c>
      <c r="P742" s="80">
        <v>0.80496</v>
      </c>
      <c r="Q742" s="80">
        <v>0.67358</v>
      </c>
      <c r="R742" s="80">
        <v>0.78803</v>
      </c>
      <c r="S742" s="80">
        <v>0.65021</v>
      </c>
      <c r="T742" s="80">
        <v>8.318127114955692</v>
      </c>
      <c r="U742" s="80">
        <v>11.524263015822326</v>
      </c>
      <c r="V742" s="80">
        <v>12.349175313197446</v>
      </c>
      <c r="W742" s="80">
        <v>7.493214817580572</v>
      </c>
      <c r="X742" s="63"/>
      <c r="Y742" s="63"/>
    </row>
    <row r="743" spans="1:25" ht="12.75">
      <c r="A743" s="11">
        <v>6158</v>
      </c>
      <c r="B743" s="14">
        <v>61</v>
      </c>
      <c r="C743" s="14">
        <v>58</v>
      </c>
      <c r="D743" s="80">
        <v>0.9054118396567639</v>
      </c>
      <c r="E743" s="80">
        <v>0.8271712343815061</v>
      </c>
      <c r="F743" s="80">
        <v>0.8986958995955795</v>
      </c>
      <c r="G743" s="80">
        <v>0.816028832786113</v>
      </c>
      <c r="H743" s="80">
        <v>10.449480805632527</v>
      </c>
      <c r="I743" s="80">
        <v>11.867672523703659</v>
      </c>
      <c r="J743" s="80">
        <v>12.632790371930465</v>
      </c>
      <c r="K743" s="80">
        <v>9.684362957405721</v>
      </c>
      <c r="M743" s="11">
        <v>7059</v>
      </c>
      <c r="N743" s="14">
        <v>70</v>
      </c>
      <c r="O743" s="14">
        <v>59</v>
      </c>
      <c r="P743" s="80">
        <v>0.81112</v>
      </c>
      <c r="Q743" s="80">
        <v>0.68226</v>
      </c>
      <c r="R743" s="80">
        <v>0.79312</v>
      </c>
      <c r="S743" s="80">
        <v>0.65716</v>
      </c>
      <c r="T743" s="80">
        <v>8.318127114955692</v>
      </c>
      <c r="U743" s="80">
        <v>11.299325679523628</v>
      </c>
      <c r="V743" s="80">
        <v>12.191992393925844</v>
      </c>
      <c r="W743" s="80">
        <v>7.425460400553476</v>
      </c>
      <c r="X743" s="63"/>
      <c r="Y743" s="63"/>
    </row>
    <row r="744" spans="1:25" ht="12.75">
      <c r="A744" s="11">
        <v>6159</v>
      </c>
      <c r="B744" s="14">
        <v>61</v>
      </c>
      <c r="C744" s="14">
        <v>59</v>
      </c>
      <c r="D744" s="80">
        <v>0.9088511885685323</v>
      </c>
      <c r="E744" s="80">
        <v>0.8329305582533215</v>
      </c>
      <c r="F744" s="80">
        <v>0.9016291450218235</v>
      </c>
      <c r="G744" s="80">
        <v>0.8208786139356712</v>
      </c>
      <c r="H744" s="80">
        <v>10.449480805632527</v>
      </c>
      <c r="I744" s="80">
        <v>11.701337267243586</v>
      </c>
      <c r="J744" s="80">
        <v>12.545440555747383</v>
      </c>
      <c r="K744" s="80">
        <v>9.60537751712873</v>
      </c>
      <c r="M744" s="11">
        <v>7060</v>
      </c>
      <c r="N744" s="14">
        <v>70</v>
      </c>
      <c r="O744" s="14">
        <v>60</v>
      </c>
      <c r="P744" s="80">
        <v>0.8174</v>
      </c>
      <c r="Q744" s="80">
        <v>0.69119</v>
      </c>
      <c r="R744" s="80">
        <v>0.79827</v>
      </c>
      <c r="S744" s="80">
        <v>0.66427</v>
      </c>
      <c r="T744" s="80">
        <v>8.318127114955692</v>
      </c>
      <c r="U744" s="80">
        <v>11.069446632849349</v>
      </c>
      <c r="V744" s="80">
        <v>12.034460821113342</v>
      </c>
      <c r="W744" s="80">
        <v>7.353112926691701</v>
      </c>
      <c r="X744" s="63"/>
      <c r="Y744" s="63"/>
    </row>
    <row r="745" spans="1:25" ht="12.75">
      <c r="A745" s="11">
        <v>6160</v>
      </c>
      <c r="B745" s="14">
        <v>61</v>
      </c>
      <c r="C745" s="14">
        <v>60</v>
      </c>
      <c r="D745" s="80">
        <v>0.9123311919606704</v>
      </c>
      <c r="E745" s="80">
        <v>0.8387950314403254</v>
      </c>
      <c r="F745" s="80">
        <v>0.904593557777555</v>
      </c>
      <c r="G745" s="80">
        <v>0.8258063152725723</v>
      </c>
      <c r="H745" s="80">
        <v>10.449480805632527</v>
      </c>
      <c r="I745" s="80">
        <v>11.52882058486999</v>
      </c>
      <c r="J745" s="80">
        <v>12.457728543872447</v>
      </c>
      <c r="K745" s="80">
        <v>9.520572846630069</v>
      </c>
      <c r="M745" s="11">
        <v>7061</v>
      </c>
      <c r="N745" s="14">
        <v>70</v>
      </c>
      <c r="O745" s="14">
        <v>61</v>
      </c>
      <c r="P745" s="80">
        <v>0.82377</v>
      </c>
      <c r="Q745" s="80">
        <v>0.70035</v>
      </c>
      <c r="R745" s="80">
        <v>0.8035</v>
      </c>
      <c r="S745" s="80">
        <v>0.67154</v>
      </c>
      <c r="T745" s="80">
        <v>8.318127114955692</v>
      </c>
      <c r="U745" s="80">
        <v>10.835087279550956</v>
      </c>
      <c r="V745" s="80">
        <v>11.877031672010288</v>
      </c>
      <c r="W745" s="80">
        <v>7.27618272249636</v>
      </c>
      <c r="X745" s="63"/>
      <c r="Y745" s="63"/>
    </row>
    <row r="746" spans="1:25" ht="12.75">
      <c r="A746" s="11">
        <v>6161</v>
      </c>
      <c r="B746" s="14">
        <v>61</v>
      </c>
      <c r="C746" s="14">
        <v>61</v>
      </c>
      <c r="D746" s="80">
        <v>0.9158414714213484</v>
      </c>
      <c r="E746" s="80">
        <v>0.844748666690099</v>
      </c>
      <c r="F746" s="80">
        <v>0.9075829417455044</v>
      </c>
      <c r="G746" s="80">
        <v>0.8308026086627335</v>
      </c>
      <c r="H746" s="80">
        <v>10.449480805632527</v>
      </c>
      <c r="I746" s="80">
        <v>11.350340060338736</v>
      </c>
      <c r="J746" s="80">
        <v>12.369928734632714</v>
      </c>
      <c r="K746" s="80">
        <v>9.42989213133855</v>
      </c>
      <c r="M746" s="11">
        <v>7062</v>
      </c>
      <c r="N746" s="14">
        <v>70</v>
      </c>
      <c r="O746" s="14">
        <v>62</v>
      </c>
      <c r="P746" s="80">
        <v>0.83023</v>
      </c>
      <c r="Q746" s="80">
        <v>0.70974</v>
      </c>
      <c r="R746" s="80">
        <v>0.80878</v>
      </c>
      <c r="S746" s="80">
        <v>0.67895</v>
      </c>
      <c r="T746" s="80">
        <v>8.318127114955692</v>
      </c>
      <c r="U746" s="80">
        <v>10.59586651273023</v>
      </c>
      <c r="V746" s="80">
        <v>11.719884176835908</v>
      </c>
      <c r="W746" s="80">
        <v>7.194109450850014</v>
      </c>
      <c r="X746" s="63"/>
      <c r="Y746" s="63"/>
    </row>
    <row r="747" spans="1:25" ht="12.75">
      <c r="A747" s="11">
        <v>6162</v>
      </c>
      <c r="B747" s="14">
        <v>61</v>
      </c>
      <c r="C747" s="14">
        <v>62</v>
      </c>
      <c r="D747" s="80">
        <v>0.9193712891591947</v>
      </c>
      <c r="E747" s="80">
        <v>0.8507744427046224</v>
      </c>
      <c r="F747" s="80">
        <v>0.9105910610464838</v>
      </c>
      <c r="G747" s="80">
        <v>0.8358578936585515</v>
      </c>
      <c r="H747" s="80">
        <v>10.449480805632527</v>
      </c>
      <c r="I747" s="80">
        <v>11.166150695052348</v>
      </c>
      <c r="J747" s="80">
        <v>12.282316300444451</v>
      </c>
      <c r="K747" s="80">
        <v>9.333315200240426</v>
      </c>
      <c r="M747" s="11">
        <v>7063</v>
      </c>
      <c r="N747" s="14">
        <v>70</v>
      </c>
      <c r="O747" s="14">
        <v>63</v>
      </c>
      <c r="P747" s="80">
        <v>0.83677</v>
      </c>
      <c r="Q747" s="80">
        <v>0.71934</v>
      </c>
      <c r="R747" s="80">
        <v>0.81412</v>
      </c>
      <c r="S747" s="80">
        <v>0.68651</v>
      </c>
      <c r="T747" s="80">
        <v>8.318127114955692</v>
      </c>
      <c r="U747" s="80">
        <v>10.352217524746166</v>
      </c>
      <c r="V747" s="80">
        <v>11.563480147497307</v>
      </c>
      <c r="W747" s="80">
        <v>7.1068644922045525</v>
      </c>
      <c r="X747" s="63"/>
      <c r="Y747" s="63"/>
    </row>
    <row r="748" spans="1:25" ht="12.75">
      <c r="A748" s="11">
        <v>6163</v>
      </c>
      <c r="B748" s="14">
        <v>61</v>
      </c>
      <c r="C748" s="14">
        <v>63</v>
      </c>
      <c r="D748" s="80">
        <v>0.9229096252024385</v>
      </c>
      <c r="E748" s="80">
        <v>0.8568543985491965</v>
      </c>
      <c r="F748" s="80">
        <v>0.9136117272388841</v>
      </c>
      <c r="G748" s="80">
        <v>0.8409624350204825</v>
      </c>
      <c r="H748" s="80">
        <v>10.449480805632527</v>
      </c>
      <c r="I748" s="80">
        <v>10.976552833162348</v>
      </c>
      <c r="J748" s="80">
        <v>12.195165040087693</v>
      </c>
      <c r="K748" s="80">
        <v>9.230868598707184</v>
      </c>
      <c r="M748" s="11">
        <v>7064</v>
      </c>
      <c r="N748" s="14">
        <v>70</v>
      </c>
      <c r="O748" s="14">
        <v>64</v>
      </c>
      <c r="P748" s="80">
        <v>0.84335</v>
      </c>
      <c r="Q748" s="80">
        <v>0.72913</v>
      </c>
      <c r="R748" s="80">
        <v>0.81949</v>
      </c>
      <c r="S748" s="80">
        <v>0.69418</v>
      </c>
      <c r="T748" s="80">
        <v>8.318127114955692</v>
      </c>
      <c r="U748" s="80">
        <v>10.104672229504997</v>
      </c>
      <c r="V748" s="80">
        <v>11.408297757104648</v>
      </c>
      <c r="W748" s="80">
        <v>7.01450158735604</v>
      </c>
      <c r="X748" s="63"/>
      <c r="Y748" s="63"/>
    </row>
    <row r="749" spans="1:25" ht="12.75">
      <c r="A749" s="11">
        <v>6164</v>
      </c>
      <c r="B749" s="14">
        <v>61</v>
      </c>
      <c r="C749" s="14">
        <v>64</v>
      </c>
      <c r="D749" s="80">
        <v>0.9264443839159938</v>
      </c>
      <c r="E749" s="80">
        <v>0.8629682245751574</v>
      </c>
      <c r="F749" s="80">
        <v>0.9166389454552476</v>
      </c>
      <c r="G749" s="80">
        <v>0.8461066064816549</v>
      </c>
      <c r="H749" s="80">
        <v>10.449480805632527</v>
      </c>
      <c r="I749" s="80">
        <v>10.78204688352501</v>
      </c>
      <c r="J749" s="80">
        <v>12.108766589612088</v>
      </c>
      <c r="K749" s="80">
        <v>9.12276109954545</v>
      </c>
      <c r="M749" s="11">
        <v>7065</v>
      </c>
      <c r="N749" s="14">
        <v>70</v>
      </c>
      <c r="O749" s="14">
        <v>65</v>
      </c>
      <c r="P749" s="80">
        <v>0.84996</v>
      </c>
      <c r="Q749" s="80">
        <v>0.73907</v>
      </c>
      <c r="R749" s="80">
        <v>0.8249</v>
      </c>
      <c r="S749" s="80">
        <v>0.70198</v>
      </c>
      <c r="T749" s="80">
        <v>8.318127114955692</v>
      </c>
      <c r="U749" s="80">
        <v>9.853863023301658</v>
      </c>
      <c r="V749" s="80">
        <v>11.254823110656021</v>
      </c>
      <c r="W749" s="80">
        <v>6.917167027601328</v>
      </c>
      <c r="X749" s="63"/>
      <c r="Y749" s="63"/>
    </row>
    <row r="750" spans="1:25" ht="12.75">
      <c r="A750" s="11">
        <v>6165</v>
      </c>
      <c r="B750" s="14">
        <v>61</v>
      </c>
      <c r="C750" s="14">
        <v>65</v>
      </c>
      <c r="D750" s="80">
        <v>0.9299646104918375</v>
      </c>
      <c r="E750" s="80">
        <v>0.869097059489652</v>
      </c>
      <c r="F750" s="80">
        <v>0.9196670214354808</v>
      </c>
      <c r="G750" s="80">
        <v>0.8512810769300765</v>
      </c>
      <c r="H750" s="80">
        <v>10.449480805632527</v>
      </c>
      <c r="I750" s="80">
        <v>10.583019649789476</v>
      </c>
      <c r="J750" s="80">
        <v>12.023376090777058</v>
      </c>
      <c r="K750" s="80">
        <v>9.009124364644945</v>
      </c>
      <c r="M750" s="11">
        <v>7066</v>
      </c>
      <c r="N750" s="14">
        <v>70</v>
      </c>
      <c r="O750" s="14">
        <v>66</v>
      </c>
      <c r="P750" s="80">
        <v>0.85658</v>
      </c>
      <c r="Q750" s="80">
        <v>0.74914</v>
      </c>
      <c r="R750" s="80">
        <v>0.83032</v>
      </c>
      <c r="S750" s="80">
        <v>0.70987</v>
      </c>
      <c r="T750" s="80">
        <v>8.318127114955692</v>
      </c>
      <c r="U750" s="80">
        <v>9.600544945336708</v>
      </c>
      <c r="V750" s="80">
        <v>11.103546981606472</v>
      </c>
      <c r="W750" s="80">
        <v>6.815125078685929</v>
      </c>
      <c r="X750" s="63"/>
      <c r="Y750" s="63"/>
    </row>
    <row r="751" spans="1:25" ht="12.75">
      <c r="A751" s="11">
        <v>6166</v>
      </c>
      <c r="B751" s="14">
        <v>61</v>
      </c>
      <c r="C751" s="14">
        <v>66</v>
      </c>
      <c r="D751" s="80">
        <v>0.9334617598798246</v>
      </c>
      <c r="E751" s="80">
        <v>0.8752257770476913</v>
      </c>
      <c r="F751" s="80">
        <v>0.9226904490979037</v>
      </c>
      <c r="G751" s="80">
        <v>0.8564766257992228</v>
      </c>
      <c r="H751" s="80">
        <v>10.449480805632527</v>
      </c>
      <c r="I751" s="80">
        <v>10.379509973405066</v>
      </c>
      <c r="J751" s="80">
        <v>11.939183099566241</v>
      </c>
      <c r="K751" s="80">
        <v>8.889807679471351</v>
      </c>
      <c r="M751" s="11">
        <v>7067</v>
      </c>
      <c r="N751" s="14">
        <v>70</v>
      </c>
      <c r="O751" s="14">
        <v>67</v>
      </c>
      <c r="P751" s="80">
        <v>0.86319</v>
      </c>
      <c r="Q751" s="80">
        <v>0.75931</v>
      </c>
      <c r="R751" s="80">
        <v>0.83575</v>
      </c>
      <c r="S751" s="80">
        <v>0.71785</v>
      </c>
      <c r="T751" s="80">
        <v>8.318127114955692</v>
      </c>
      <c r="U751" s="80">
        <v>9.34521708601059</v>
      </c>
      <c r="V751" s="80">
        <v>10.95485169259209</v>
      </c>
      <c r="W751" s="80">
        <v>6.708492508374192</v>
      </c>
      <c r="X751" s="63"/>
      <c r="Y751" s="63"/>
    </row>
    <row r="752" spans="1:25" ht="12.75">
      <c r="A752" s="11">
        <v>6167</v>
      </c>
      <c r="B752" s="14">
        <v>61</v>
      </c>
      <c r="C752" s="14">
        <v>67</v>
      </c>
      <c r="D752" s="80">
        <v>0.9369293159926388</v>
      </c>
      <c r="E752" s="80">
        <v>0.8813424452098308</v>
      </c>
      <c r="F752" s="80">
        <v>0.9257036905150506</v>
      </c>
      <c r="G752" s="80">
        <v>0.8616837667057249</v>
      </c>
      <c r="H752" s="80">
        <v>10.449480805632527</v>
      </c>
      <c r="I752" s="80">
        <v>10.171201717661095</v>
      </c>
      <c r="J752" s="80">
        <v>11.856323115295673</v>
      </c>
      <c r="K752" s="80">
        <v>8.76435940799795</v>
      </c>
      <c r="M752" s="11">
        <v>7068</v>
      </c>
      <c r="N752" s="14">
        <v>70</v>
      </c>
      <c r="O752" s="14">
        <v>68</v>
      </c>
      <c r="P752" s="80">
        <v>0.86976</v>
      </c>
      <c r="Q752" s="80">
        <v>0.76954</v>
      </c>
      <c r="R752" s="80">
        <v>0.8412</v>
      </c>
      <c r="S752" s="80">
        <v>0.72592</v>
      </c>
      <c r="T752" s="80">
        <v>8.318127114955692</v>
      </c>
      <c r="U752" s="80">
        <v>9.088833284400538</v>
      </c>
      <c r="V752" s="80">
        <v>10.809212341853945</v>
      </c>
      <c r="W752" s="80">
        <v>6.597748057502285</v>
      </c>
      <c r="X752" s="63"/>
      <c r="Y752" s="63"/>
    </row>
    <row r="753" spans="1:25" ht="12.75">
      <c r="A753" s="11">
        <v>6168</v>
      </c>
      <c r="B753" s="14">
        <v>61</v>
      </c>
      <c r="C753" s="14">
        <v>68</v>
      </c>
      <c r="D753" s="80">
        <v>0.9403625629317763</v>
      </c>
      <c r="E753" s="80">
        <v>0.8874380331594406</v>
      </c>
      <c r="F753" s="80">
        <v>0.9287009367362028</v>
      </c>
      <c r="G753" s="80">
        <v>0.8668923259457001</v>
      </c>
      <c r="H753" s="80">
        <v>10.449480805632527</v>
      </c>
      <c r="I753" s="80">
        <v>9.957383952091014</v>
      </c>
      <c r="J753" s="80">
        <v>11.774885023160973</v>
      </c>
      <c r="K753" s="80">
        <v>8.631979734562567</v>
      </c>
      <c r="M753" s="11">
        <v>7069</v>
      </c>
      <c r="N753" s="14">
        <v>70</v>
      </c>
      <c r="O753" s="14">
        <v>69</v>
      </c>
      <c r="P753" s="80">
        <v>0.87627</v>
      </c>
      <c r="Q753" s="80">
        <v>0.77979</v>
      </c>
      <c r="R753" s="80">
        <v>0.84664</v>
      </c>
      <c r="S753" s="80">
        <v>0.73406</v>
      </c>
      <c r="T753" s="80">
        <v>8.318127114955692</v>
      </c>
      <c r="U753" s="80">
        <v>8.83251293878797</v>
      </c>
      <c r="V753" s="80">
        <v>10.667088514427839</v>
      </c>
      <c r="W753" s="80">
        <v>6.4835515393158225</v>
      </c>
      <c r="X753" s="63"/>
      <c r="Y753" s="63"/>
    </row>
    <row r="754" spans="1:25" ht="12.75">
      <c r="A754" s="11">
        <v>6169</v>
      </c>
      <c r="B754" s="14">
        <v>61</v>
      </c>
      <c r="C754" s="14">
        <v>69</v>
      </c>
      <c r="D754" s="80">
        <v>0.9437609179954959</v>
      </c>
      <c r="E754" s="80">
        <v>0.8935106967330441</v>
      </c>
      <c r="F754" s="80">
        <v>0.9316756600665455</v>
      </c>
      <c r="G754" s="80">
        <v>0.8720906425520354</v>
      </c>
      <c r="H754" s="80">
        <v>10.449480805632527</v>
      </c>
      <c r="I754" s="80">
        <v>9.736404867527444</v>
      </c>
      <c r="J754" s="80">
        <v>11.694858096091199</v>
      </c>
      <c r="K754" s="80">
        <v>8.491027577068774</v>
      </c>
      <c r="M754" s="12">
        <v>7070</v>
      </c>
      <c r="N754" s="4">
        <v>70</v>
      </c>
      <c r="O754" s="4">
        <v>70</v>
      </c>
      <c r="P754" s="80">
        <v>0.88272</v>
      </c>
      <c r="Q754" s="80">
        <v>0.79006</v>
      </c>
      <c r="R754" s="80">
        <v>0.85207</v>
      </c>
      <c r="S754" s="80">
        <v>0.74226</v>
      </c>
      <c r="T754" s="80">
        <v>8.318127114955692</v>
      </c>
      <c r="U754" s="80">
        <v>8.575986307576505</v>
      </c>
      <c r="V754" s="80">
        <v>10.528528628559782</v>
      </c>
      <c r="W754" s="80">
        <v>6.365584793972415</v>
      </c>
      <c r="X754" s="63"/>
      <c r="Y754" s="63"/>
    </row>
    <row r="755" spans="1:17" ht="12.75">
      <c r="A755" s="11">
        <v>6170</v>
      </c>
      <c r="B755" s="14">
        <v>61</v>
      </c>
      <c r="C755" s="14">
        <v>70</v>
      </c>
      <c r="D755" s="80">
        <v>0.9471215373737971</v>
      </c>
      <c r="E755" s="80">
        <v>0.8995544795315342</v>
      </c>
      <c r="F755" s="80">
        <v>0.9346202438000736</v>
      </c>
      <c r="G755" s="80">
        <v>0.877264879833783</v>
      </c>
      <c r="H755" s="80">
        <v>10.449480805632527</v>
      </c>
      <c r="I755" s="80">
        <v>9.506681920448004</v>
      </c>
      <c r="J755" s="80">
        <v>11.616284553520716</v>
      </c>
      <c r="K755" s="80">
        <v>8.339878172559816</v>
      </c>
      <c r="P755" s="1"/>
      <c r="Q755" s="1"/>
    </row>
    <row r="756" spans="1:17" ht="12.75">
      <c r="A756" s="11">
        <v>6171</v>
      </c>
      <c r="B756" s="14">
        <v>61</v>
      </c>
      <c r="C756" s="14">
        <v>71</v>
      </c>
      <c r="D756" s="80">
        <v>0.9504343081463775</v>
      </c>
      <c r="E756" s="80">
        <v>0.9055500914407394</v>
      </c>
      <c r="F756" s="80">
        <v>0.9375263947590716</v>
      </c>
      <c r="G756" s="80">
        <v>0.8823997039874477</v>
      </c>
      <c r="H756" s="80">
        <v>10.449480805632527</v>
      </c>
      <c r="I756" s="80">
        <v>9.267772420208832</v>
      </c>
      <c r="J756" s="80">
        <v>11.539373585626056</v>
      </c>
      <c r="K756" s="80">
        <v>8.177879640215306</v>
      </c>
      <c r="P756" s="1"/>
      <c r="Q756" s="1"/>
    </row>
    <row r="757" spans="1:17" ht="12.75">
      <c r="A757" s="11">
        <v>6172</v>
      </c>
      <c r="B757" s="14">
        <v>61</v>
      </c>
      <c r="C757" s="14">
        <v>72</v>
      </c>
      <c r="D757" s="80">
        <v>0.9536838042114857</v>
      </c>
      <c r="E757" s="80">
        <v>0.9114680706804493</v>
      </c>
      <c r="F757" s="80">
        <v>0.9403860035924847</v>
      </c>
      <c r="G757" s="80">
        <v>0.8874797867721096</v>
      </c>
      <c r="H757" s="80">
        <v>10.449480805632527</v>
      </c>
      <c r="I757" s="80">
        <v>9.0203343406864</v>
      </c>
      <c r="J757" s="80">
        <v>11.464450749033425</v>
      </c>
      <c r="K757" s="80">
        <v>8.005364397285504</v>
      </c>
      <c r="P757" s="1"/>
      <c r="Q757" s="1"/>
    </row>
    <row r="758" spans="1:17" ht="12.75">
      <c r="A758" s="11">
        <v>6173</v>
      </c>
      <c r="B758" s="14">
        <v>61</v>
      </c>
      <c r="C758" s="14">
        <v>73</v>
      </c>
      <c r="D758" s="80">
        <v>0.9568511125956713</v>
      </c>
      <c r="E758" s="80">
        <v>0.917271852787014</v>
      </c>
      <c r="F758" s="80">
        <v>0.9431919804795517</v>
      </c>
      <c r="G758" s="80">
        <v>0.8924913163580526</v>
      </c>
      <c r="H758" s="80">
        <v>10.449480805632527</v>
      </c>
      <c r="I758" s="80">
        <v>8.766099567326068</v>
      </c>
      <c r="J758" s="80">
        <v>11.391912630789998</v>
      </c>
      <c r="K758" s="80">
        <v>7.823667742168597</v>
      </c>
      <c r="P758" s="1"/>
      <c r="Q758" s="1"/>
    </row>
    <row r="759" spans="1:17" ht="12.75">
      <c r="A759" s="11">
        <v>6174</v>
      </c>
      <c r="B759" s="14">
        <v>61</v>
      </c>
      <c r="C759" s="14">
        <v>74</v>
      </c>
      <c r="D759" s="80">
        <v>0.9599224069325029</v>
      </c>
      <c r="E759" s="80">
        <v>0.9229334555594346</v>
      </c>
      <c r="F759" s="80">
        <v>0.9459385512980997</v>
      </c>
      <c r="G759" s="80">
        <v>0.8974225861908179</v>
      </c>
      <c r="H759" s="80">
        <v>10.449480805632527</v>
      </c>
      <c r="I759" s="80">
        <v>8.506256302654792</v>
      </c>
      <c r="J759" s="80">
        <v>11.32203057835691</v>
      </c>
      <c r="K759" s="80">
        <v>7.633706529930409</v>
      </c>
      <c r="P759" s="1"/>
      <c r="Q759" s="1"/>
    </row>
    <row r="760" spans="1:17" ht="12.75">
      <c r="A760" s="11">
        <v>6175</v>
      </c>
      <c r="B760" s="14">
        <v>61</v>
      </c>
      <c r="C760" s="14">
        <v>75</v>
      </c>
      <c r="D760" s="80">
        <v>0.9628896713068459</v>
      </c>
      <c r="E760" s="80">
        <v>0.9284351382443375</v>
      </c>
      <c r="F760" s="80">
        <v>0.9486206904621042</v>
      </c>
      <c r="G760" s="80">
        <v>0.902263038521315</v>
      </c>
      <c r="H760" s="80">
        <v>10.449480805632527</v>
      </c>
      <c r="I760" s="80">
        <v>8.241080326984909</v>
      </c>
      <c r="J760" s="80">
        <v>11.2549389560938</v>
      </c>
      <c r="K760" s="80">
        <v>7.435622176523635</v>
      </c>
      <c r="P760" s="1"/>
      <c r="Q760" s="1"/>
    </row>
    <row r="761" spans="1:17" ht="12.75">
      <c r="A761" s="11">
        <v>6176</v>
      </c>
      <c r="B761" s="14">
        <v>61</v>
      </c>
      <c r="C761" s="14">
        <v>76</v>
      </c>
      <c r="D761" s="80">
        <v>0.9657441072916233</v>
      </c>
      <c r="E761" s="80">
        <v>0.9337574136043222</v>
      </c>
      <c r="F761" s="80">
        <v>0.9512337999965618</v>
      </c>
      <c r="G761" s="80">
        <v>0.9070027237657385</v>
      </c>
      <c r="H761" s="80">
        <v>10.449480805632527</v>
      </c>
      <c r="I761" s="80">
        <v>7.971273340203032</v>
      </c>
      <c r="J761" s="80">
        <v>11.190787514390193</v>
      </c>
      <c r="K761" s="80">
        <v>7.229966631445366</v>
      </c>
      <c r="P761" s="1"/>
      <c r="Q761" s="1"/>
    </row>
    <row r="762" spans="1:17" ht="12.75">
      <c r="A762" s="11">
        <v>6177</v>
      </c>
      <c r="B762" s="14">
        <v>61</v>
      </c>
      <c r="C762" s="14">
        <v>77</v>
      </c>
      <c r="D762" s="80">
        <v>0.9684769628951373</v>
      </c>
      <c r="E762" s="80">
        <v>0.9388805951468085</v>
      </c>
      <c r="F762" s="80">
        <v>0.9537739711440992</v>
      </c>
      <c r="G762" s="80">
        <v>0.9116328067149098</v>
      </c>
      <c r="H762" s="80">
        <v>10.449480805632527</v>
      </c>
      <c r="I762" s="80">
        <v>7.697902479305659</v>
      </c>
      <c r="J762" s="80">
        <v>11.129722841911105</v>
      </c>
      <c r="K762" s="80">
        <v>7.017660443027081</v>
      </c>
      <c r="P762" s="1"/>
      <c r="Q762" s="1"/>
    </row>
    <row r="763" spans="1:17" ht="12.75">
      <c r="A763" s="11">
        <v>6178</v>
      </c>
      <c r="B763" s="14">
        <v>61</v>
      </c>
      <c r="C763" s="14">
        <v>78</v>
      </c>
      <c r="D763" s="80">
        <v>0.9710800741174012</v>
      </c>
      <c r="E763" s="80">
        <v>0.9437858571692508</v>
      </c>
      <c r="F763" s="80">
        <v>0.9562382334161678</v>
      </c>
      <c r="G763" s="80">
        <v>0.916146063239964</v>
      </c>
      <c r="H763" s="80">
        <v>10.449480805632527</v>
      </c>
      <c r="I763" s="80">
        <v>7.422383396961946</v>
      </c>
      <c r="J763" s="80">
        <v>11.071876873610115</v>
      </c>
      <c r="K763" s="80">
        <v>6.799987328984358</v>
      </c>
      <c r="P763" s="1"/>
      <c r="Q763" s="1"/>
    </row>
    <row r="764" spans="1:17" ht="12.75">
      <c r="A764" s="11">
        <v>6179</v>
      </c>
      <c r="B764" s="14">
        <v>61</v>
      </c>
      <c r="C764" s="14">
        <v>79</v>
      </c>
      <c r="D764" s="80">
        <v>0.9735503748451252</v>
      </c>
      <c r="E764" s="80">
        <v>0.9484638613308853</v>
      </c>
      <c r="F764" s="80">
        <v>0.9586243940661474</v>
      </c>
      <c r="G764" s="80">
        <v>0.9205366330878301</v>
      </c>
      <c r="H764" s="80">
        <v>10.449480805632527</v>
      </c>
      <c r="I764" s="80">
        <v>7.145273192322084</v>
      </c>
      <c r="J764" s="80">
        <v>11.01726827100171</v>
      </c>
      <c r="K764" s="80">
        <v>6.577485726952903</v>
      </c>
      <c r="P764" s="1"/>
      <c r="Q764" s="1"/>
    </row>
    <row r="765" spans="1:17" ht="12.75">
      <c r="A765" s="11">
        <v>6180</v>
      </c>
      <c r="B765" s="14">
        <v>61</v>
      </c>
      <c r="C765" s="14">
        <v>80</v>
      </c>
      <c r="D765" s="80">
        <v>0.97588771172879</v>
      </c>
      <c r="E765" s="80">
        <v>0.9529108506917005</v>
      </c>
      <c r="F765" s="80">
        <v>0.9609303536022832</v>
      </c>
      <c r="G765" s="80">
        <v>0.9247987918169587</v>
      </c>
      <c r="H765" s="80">
        <v>10.449480805632527</v>
      </c>
      <c r="I765" s="80">
        <v>6.866548106596771</v>
      </c>
      <c r="J765" s="80">
        <v>10.96585351929558</v>
      </c>
      <c r="K765" s="80">
        <v>6.3501753929337195</v>
      </c>
      <c r="P765" s="1"/>
      <c r="Q765" s="1"/>
    </row>
    <row r="766" spans="1:17" ht="12.75">
      <c r="A766" s="11">
        <v>6181</v>
      </c>
      <c r="B766" s="14">
        <v>61</v>
      </c>
      <c r="C766" s="14">
        <v>81</v>
      </c>
      <c r="D766" s="80">
        <v>0.978090206388519</v>
      </c>
      <c r="E766" s="80">
        <v>0.9571199068599422</v>
      </c>
      <c r="F766" s="80">
        <v>0.9631539311647763</v>
      </c>
      <c r="G766" s="80">
        <v>0.9289266363779226</v>
      </c>
      <c r="H766" s="80">
        <v>10.449480805632527</v>
      </c>
      <c r="I766" s="80">
        <v>6.586841515746216</v>
      </c>
      <c r="J766" s="80">
        <v>10.917629787802154</v>
      </c>
      <c r="K766" s="80">
        <v>6.11869253357659</v>
      </c>
      <c r="P766" s="1"/>
      <c r="Q766" s="1"/>
    </row>
    <row r="767" spans="1:17" ht="12.75">
      <c r="A767" s="11">
        <v>6182</v>
      </c>
      <c r="B767" s="14">
        <v>61</v>
      </c>
      <c r="C767" s="14">
        <v>82</v>
      </c>
      <c r="D767" s="80">
        <v>0.980155296686242</v>
      </c>
      <c r="E767" s="80">
        <v>0.9610828919287295</v>
      </c>
      <c r="F767" s="80">
        <v>0.9652932945563695</v>
      </c>
      <c r="G767" s="80">
        <v>0.9329148921891831</v>
      </c>
      <c r="H767" s="80">
        <v>10.449480805632527</v>
      </c>
      <c r="I767" s="80">
        <v>6.307369945701943</v>
      </c>
      <c r="J767" s="80">
        <v>10.872611398442647</v>
      </c>
      <c r="K767" s="80">
        <v>5.8842393528918215</v>
      </c>
      <c r="P767" s="1"/>
      <c r="Q767" s="1"/>
    </row>
    <row r="768" spans="1:17" ht="12.75">
      <c r="A768" s="11">
        <v>6183</v>
      </c>
      <c r="B768" s="14">
        <v>61</v>
      </c>
      <c r="C768" s="14">
        <v>83</v>
      </c>
      <c r="D768" s="80">
        <v>0.9820805494300555</v>
      </c>
      <c r="E768" s="80">
        <v>0.9647920068463767</v>
      </c>
      <c r="F768" s="80">
        <v>0.9673474179408874</v>
      </c>
      <c r="G768" s="80">
        <v>0.9367597919641026</v>
      </c>
      <c r="H768" s="80">
        <v>10.449480805632527</v>
      </c>
      <c r="I768" s="80">
        <v>6.029884548794651</v>
      </c>
      <c r="J768" s="80">
        <v>10.830811958930743</v>
      </c>
      <c r="K768" s="80">
        <v>5.6485533954964335</v>
      </c>
      <c r="P768" s="1"/>
      <c r="Q768" s="1"/>
    </row>
    <row r="769" spans="1:17" ht="12.75">
      <c r="A769" s="11">
        <v>6184</v>
      </c>
      <c r="B769" s="14">
        <v>61</v>
      </c>
      <c r="C769" s="14">
        <v>84</v>
      </c>
      <c r="D769" s="80">
        <v>0.9838687617653464</v>
      </c>
      <c r="E769" s="80">
        <v>0.9682496953527674</v>
      </c>
      <c r="F769" s="80">
        <v>0.9693159204912069</v>
      </c>
      <c r="G769" s="80">
        <v>0.9404588076621564</v>
      </c>
      <c r="H769" s="80">
        <v>10.449480805632527</v>
      </c>
      <c r="I769" s="80">
        <v>5.754899091682715</v>
      </c>
      <c r="J769" s="80">
        <v>10.79213435933529</v>
      </c>
      <c r="K769" s="80">
        <v>5.412245537979953</v>
      </c>
      <c r="P769" s="1"/>
      <c r="Q769" s="1"/>
    </row>
    <row r="770" spans="1:17" ht="12.75">
      <c r="A770" s="11">
        <v>6185</v>
      </c>
      <c r="B770" s="14">
        <v>61</v>
      </c>
      <c r="C770" s="14">
        <v>85</v>
      </c>
      <c r="D770" s="80">
        <v>0.9855253449723747</v>
      </c>
      <c r="E770" s="80">
        <v>0.9714637425217829</v>
      </c>
      <c r="F770" s="80">
        <v>0.9711979920697298</v>
      </c>
      <c r="G770" s="80">
        <v>0.9440086475176819</v>
      </c>
      <c r="H770" s="80">
        <v>10.449480805632527</v>
      </c>
      <c r="I770" s="80">
        <v>5.482064905648727</v>
      </c>
      <c r="J770" s="80">
        <v>10.756429034095651</v>
      </c>
      <c r="K770" s="80">
        <v>5.175116677185603</v>
      </c>
      <c r="P770" s="1"/>
      <c r="Q770" s="1"/>
    </row>
    <row r="771" spans="1:17" ht="12.75">
      <c r="A771" s="11">
        <v>6186</v>
      </c>
      <c r="B771" s="14">
        <v>61</v>
      </c>
      <c r="C771" s="14">
        <v>86</v>
      </c>
      <c r="D771" s="80">
        <v>0.9870530683363548</v>
      </c>
      <c r="E771" s="80">
        <v>0.9744370979138356</v>
      </c>
      <c r="F771" s="80">
        <v>0.9729920659038389</v>
      </c>
      <c r="G771" s="80">
        <v>0.9474046242497046</v>
      </c>
      <c r="H771" s="80">
        <v>10.449480805632527</v>
      </c>
      <c r="I771" s="80">
        <v>5.2119890821580235</v>
      </c>
      <c r="J771" s="80">
        <v>10.723607329815065</v>
      </c>
      <c r="K771" s="80">
        <v>4.937862557975485</v>
      </c>
      <c r="P771" s="1"/>
      <c r="Q771" s="1"/>
    </row>
    <row r="772" spans="1:17" ht="12.75">
      <c r="A772" s="11">
        <v>6187</v>
      </c>
      <c r="B772" s="14">
        <v>61</v>
      </c>
      <c r="C772" s="14">
        <v>87</v>
      </c>
      <c r="D772" s="80">
        <v>0.9884534047734606</v>
      </c>
      <c r="E772" s="80">
        <v>0.9771704136349597</v>
      </c>
      <c r="F772" s="80">
        <v>0.9746965268904139</v>
      </c>
      <c r="G772" s="80">
        <v>0.9506419830358233</v>
      </c>
      <c r="H772" s="80">
        <v>10.449480805632527</v>
      </c>
      <c r="I772" s="80">
        <v>4.946121077754667</v>
      </c>
      <c r="J772" s="80">
        <v>10.693611533695213</v>
      </c>
      <c r="K772" s="80">
        <v>4.701990349691981</v>
      </c>
      <c r="P772" s="1"/>
      <c r="Q772" s="1"/>
    </row>
    <row r="773" spans="1:17" ht="12.75">
      <c r="A773" s="11">
        <v>6188</v>
      </c>
      <c r="B773" s="14">
        <v>61</v>
      </c>
      <c r="C773" s="14">
        <v>88</v>
      </c>
      <c r="D773" s="80">
        <v>0.9897274513901602</v>
      </c>
      <c r="E773" s="80">
        <v>0.9796638074027723</v>
      </c>
      <c r="F773" s="80">
        <v>0.9763105526563335</v>
      </c>
      <c r="G773" s="80">
        <v>0.9537175118779678</v>
      </c>
      <c r="H773" s="80">
        <v>10.449480805632527</v>
      </c>
      <c r="I773" s="80">
        <v>4.686737143178807</v>
      </c>
      <c r="J773" s="80">
        <v>10.666394661792788</v>
      </c>
      <c r="K773" s="80">
        <v>4.4698232870185475</v>
      </c>
      <c r="P773" s="1"/>
      <c r="Q773" s="1"/>
    </row>
    <row r="774" spans="1:17" ht="12.75">
      <c r="A774" s="11">
        <v>6189</v>
      </c>
      <c r="B774" s="14">
        <v>61</v>
      </c>
      <c r="C774" s="14">
        <v>89</v>
      </c>
      <c r="D774" s="80">
        <v>0.9908783159461776</v>
      </c>
      <c r="E774" s="80">
        <v>0.9819215380066266</v>
      </c>
      <c r="F774" s="80">
        <v>0.9778348606600387</v>
      </c>
      <c r="G774" s="80">
        <v>0.9566310012210474</v>
      </c>
      <c r="H774" s="80">
        <v>10.449480805632527</v>
      </c>
      <c r="I774" s="80">
        <v>4.436086549987851</v>
      </c>
      <c r="J774" s="80">
        <v>10.641869437802278</v>
      </c>
      <c r="K774" s="80">
        <v>4.2436979178181</v>
      </c>
      <c r="P774" s="1"/>
      <c r="Q774" s="1"/>
    </row>
    <row r="775" spans="1:17" ht="12.75">
      <c r="A775" s="11">
        <v>6190</v>
      </c>
      <c r="B775" s="14">
        <v>61</v>
      </c>
      <c r="C775" s="14">
        <v>90</v>
      </c>
      <c r="D775" s="80">
        <v>0.991912548041735</v>
      </c>
      <c r="E775" s="80">
        <v>0.9839548604746327</v>
      </c>
      <c r="F775" s="80">
        <v>0.9792716743753292</v>
      </c>
      <c r="G775" s="80">
        <v>0.959385225031381</v>
      </c>
      <c r="H775" s="80">
        <v>10.449480805632527</v>
      </c>
      <c r="I775" s="80">
        <v>4.195454194507296</v>
      </c>
      <c r="J775" s="80">
        <v>10.61987823363359</v>
      </c>
      <c r="K775" s="80">
        <v>4.025056766506234</v>
      </c>
      <c r="P775" s="1"/>
      <c r="Q775" s="1"/>
    </row>
    <row r="776" spans="1:17" ht="12.75">
      <c r="A776" s="11">
        <v>6240</v>
      </c>
      <c r="B776" s="14">
        <v>62</v>
      </c>
      <c r="C776" s="14">
        <v>40</v>
      </c>
      <c r="D776" s="80">
        <v>0.8485026383629429</v>
      </c>
      <c r="E776" s="80">
        <v>0.7368689383920709</v>
      </c>
      <c r="F776" s="80">
        <v>0.8470786887960781</v>
      </c>
      <c r="G776" s="80">
        <v>0.7347237669772346</v>
      </c>
      <c r="H776" s="80">
        <v>10.239155429381897</v>
      </c>
      <c r="I776" s="80">
        <v>13.783123951665887</v>
      </c>
      <c r="J776" s="80">
        <v>13.895490630565677</v>
      </c>
      <c r="K776" s="80">
        <v>10.126788750482108</v>
      </c>
      <c r="P776" s="1"/>
      <c r="Q776" s="1"/>
    </row>
    <row r="777" spans="1:17" ht="12.75">
      <c r="A777" s="11">
        <v>6241</v>
      </c>
      <c r="B777" s="14">
        <v>62</v>
      </c>
      <c r="C777" s="14">
        <v>41</v>
      </c>
      <c r="D777" s="80">
        <v>0.8503053781909634</v>
      </c>
      <c r="E777" s="80">
        <v>0.7395923770794326</v>
      </c>
      <c r="F777" s="80">
        <v>0.8487447588198489</v>
      </c>
      <c r="G777" s="80">
        <v>0.7372342191900044</v>
      </c>
      <c r="H777" s="80">
        <v>10.239155429381897</v>
      </c>
      <c r="I777" s="80">
        <v>13.720078455574168</v>
      </c>
      <c r="J777" s="80">
        <v>13.84432255753524</v>
      </c>
      <c r="K777" s="80">
        <v>10.114911327420824</v>
      </c>
      <c r="P777" s="1"/>
      <c r="Q777" s="1"/>
    </row>
    <row r="778" spans="1:17" ht="12.75">
      <c r="A778" s="11">
        <v>6242</v>
      </c>
      <c r="B778" s="14">
        <v>62</v>
      </c>
      <c r="C778" s="14">
        <v>42</v>
      </c>
      <c r="D778" s="80">
        <v>0.8522102865959306</v>
      </c>
      <c r="E778" s="80">
        <v>0.7424794600546818</v>
      </c>
      <c r="F778" s="80">
        <v>0.8505045989836995</v>
      </c>
      <c r="G778" s="80">
        <v>0.7398938684154324</v>
      </c>
      <c r="H778" s="80">
        <v>10.239155429381897</v>
      </c>
      <c r="I778" s="80">
        <v>13.653405095911355</v>
      </c>
      <c r="J778" s="80">
        <v>13.790489811836423</v>
      </c>
      <c r="K778" s="80">
        <v>10.102070713456829</v>
      </c>
      <c r="P778" s="1"/>
      <c r="Q778" s="1"/>
    </row>
    <row r="779" spans="1:17" ht="12.75">
      <c r="A779" s="11">
        <v>6243</v>
      </c>
      <c r="B779" s="14">
        <v>62</v>
      </c>
      <c r="C779" s="14">
        <v>43</v>
      </c>
      <c r="D779" s="80">
        <v>0.8542195327336854</v>
      </c>
      <c r="E779" s="80">
        <v>0.7455350804162597</v>
      </c>
      <c r="F779" s="80">
        <v>0.8523576720815896</v>
      </c>
      <c r="G779" s="80">
        <v>0.7427032371902775</v>
      </c>
      <c r="H779" s="80">
        <v>10.239155429381897</v>
      </c>
      <c r="I779" s="80">
        <v>13.582810729810578</v>
      </c>
      <c r="J779" s="80">
        <v>13.733968660019325</v>
      </c>
      <c r="K779" s="80">
        <v>10.087997499173152</v>
      </c>
      <c r="P779" s="1"/>
      <c r="Q779" s="1"/>
    </row>
    <row r="780" spans="1:17" ht="12.75">
      <c r="A780" s="11">
        <v>6244</v>
      </c>
      <c r="B780" s="14">
        <v>62</v>
      </c>
      <c r="C780" s="14">
        <v>44</v>
      </c>
      <c r="D780" s="80">
        <v>0.8563355797225063</v>
      </c>
      <c r="E780" s="80">
        <v>0.7487647290664914</v>
      </c>
      <c r="F780" s="80">
        <v>0.8543032154387172</v>
      </c>
      <c r="G780" s="80">
        <v>0.7456625757799017</v>
      </c>
      <c r="H780" s="80">
        <v>10.239155429381897</v>
      </c>
      <c r="I780" s="80">
        <v>13.507939235273321</v>
      </c>
      <c r="J780" s="80">
        <v>13.674729901002918</v>
      </c>
      <c r="K780" s="80">
        <v>10.0723647636523</v>
      </c>
      <c r="P780" s="1"/>
      <c r="Q780" s="1"/>
    </row>
    <row r="781" spans="1:17" ht="12.75">
      <c r="A781" s="11">
        <v>6245</v>
      </c>
      <c r="B781" s="14">
        <v>62</v>
      </c>
      <c r="C781" s="14">
        <v>45</v>
      </c>
      <c r="D781" s="80">
        <v>0.8585609189809027</v>
      </c>
      <c r="E781" s="80">
        <v>0.7521741048890839</v>
      </c>
      <c r="F781" s="80">
        <v>0.8563402335226715</v>
      </c>
      <c r="G781" s="80">
        <v>0.7487718451094496</v>
      </c>
      <c r="H781" s="80">
        <v>10.239155429381897</v>
      </c>
      <c r="I781" s="80">
        <v>13.428395766034505</v>
      </c>
      <c r="J781" s="80">
        <v>13.612746520822823</v>
      </c>
      <c r="K781" s="80">
        <v>10.054804674593578</v>
      </c>
      <c r="P781" s="1"/>
      <c r="Q781" s="1"/>
    </row>
    <row r="782" spans="1:17" ht="12.75">
      <c r="A782" s="11">
        <v>6246</v>
      </c>
      <c r="B782" s="14">
        <v>62</v>
      </c>
      <c r="C782" s="14">
        <v>46</v>
      </c>
      <c r="D782" s="80">
        <v>0.8608967287692131</v>
      </c>
      <c r="E782" s="80">
        <v>0.7557670586878452</v>
      </c>
      <c r="F782" s="80">
        <v>0.8584675509546945</v>
      </c>
      <c r="G782" s="80">
        <v>0.7520307913039651</v>
      </c>
      <c r="H782" s="80">
        <v>10.239155429381897</v>
      </c>
      <c r="I782" s="80">
        <v>13.343896372494022</v>
      </c>
      <c r="J782" s="80">
        <v>13.54803085379113</v>
      </c>
      <c r="K782" s="80">
        <v>10.035020948084789</v>
      </c>
      <c r="P782" s="1"/>
      <c r="Q782" s="1"/>
    </row>
    <row r="783" spans="1:17" ht="12.75">
      <c r="A783" s="11">
        <v>6247</v>
      </c>
      <c r="B783" s="14">
        <v>62</v>
      </c>
      <c r="C783" s="14">
        <v>47</v>
      </c>
      <c r="D783" s="80">
        <v>0.8633433758013522</v>
      </c>
      <c r="E783" s="80">
        <v>0.759546337471224</v>
      </c>
      <c r="F783" s="80">
        <v>0.8606838652221438</v>
      </c>
      <c r="G783" s="80">
        <v>0.7554390207858857</v>
      </c>
      <c r="H783" s="80">
        <v>10.239155429381897</v>
      </c>
      <c r="I783" s="80">
        <v>13.254217516930261</v>
      </c>
      <c r="J783" s="80">
        <v>13.480619844039227</v>
      </c>
      <c r="K783" s="80">
        <v>10.01275310227293</v>
      </c>
      <c r="P783" s="1"/>
      <c r="Q783" s="1"/>
    </row>
    <row r="784" spans="1:17" ht="12.75">
      <c r="A784" s="11">
        <v>6248</v>
      </c>
      <c r="B784" s="14">
        <v>62</v>
      </c>
      <c r="C784" s="14">
        <v>48</v>
      </c>
      <c r="D784" s="80">
        <v>0.8659000485516071</v>
      </c>
      <c r="E784" s="80">
        <v>0.763512993292575</v>
      </c>
      <c r="F784" s="80">
        <v>0.8629877611866466</v>
      </c>
      <c r="G784" s="80">
        <v>0.7589960175690866</v>
      </c>
      <c r="H784" s="80">
        <v>10.239155429381897</v>
      </c>
      <c r="I784" s="80">
        <v>13.159238816679528</v>
      </c>
      <c r="J784" s="80">
        <v>13.410584389961123</v>
      </c>
      <c r="K784" s="80">
        <v>9.987809856100302</v>
      </c>
      <c r="P784" s="1"/>
      <c r="Q784" s="1"/>
    </row>
    <row r="785" spans="1:17" ht="12.75">
      <c r="A785" s="11">
        <v>6249</v>
      </c>
      <c r="B785" s="14">
        <v>62</v>
      </c>
      <c r="C785" s="14">
        <v>49</v>
      </c>
      <c r="D785" s="80">
        <v>0.8685662615238356</v>
      </c>
      <c r="E785" s="80">
        <v>0.7676686950894431</v>
      </c>
      <c r="F785" s="80">
        <v>0.8653776787613675</v>
      </c>
      <c r="G785" s="80">
        <v>0.7627010878973907</v>
      </c>
      <c r="H785" s="80">
        <v>10.239155429381897</v>
      </c>
      <c r="I785" s="80">
        <v>13.058770494396668</v>
      </c>
      <c r="J785" s="80">
        <v>13.337987461099878</v>
      </c>
      <c r="K785" s="80">
        <v>9.959938462678686</v>
      </c>
      <c r="P785" s="1"/>
      <c r="Q785" s="1"/>
    </row>
    <row r="786" spans="1:17" ht="12.75">
      <c r="A786" s="11">
        <v>6250</v>
      </c>
      <c r="B786" s="14">
        <v>62</v>
      </c>
      <c r="C786" s="14">
        <v>50</v>
      </c>
      <c r="D786" s="80">
        <v>0.8713418531246603</v>
      </c>
      <c r="E786" s="80">
        <v>0.7720157388753369</v>
      </c>
      <c r="F786" s="80">
        <v>0.8678517749884678</v>
      </c>
      <c r="G786" s="80">
        <v>0.7665531383751696</v>
      </c>
      <c r="H786" s="80">
        <v>10.239155429381897</v>
      </c>
      <c r="I786" s="80">
        <v>12.952536001165964</v>
      </c>
      <c r="J786" s="80">
        <v>13.262884308936725</v>
      </c>
      <c r="K786" s="80">
        <v>9.928807121611138</v>
      </c>
      <c r="P786" s="1"/>
      <c r="Q786" s="1"/>
    </row>
    <row r="787" spans="1:17" ht="12.75">
      <c r="A787" s="11">
        <v>6251</v>
      </c>
      <c r="B787" s="14">
        <v>62</v>
      </c>
      <c r="C787" s="14">
        <v>51</v>
      </c>
      <c r="D787" s="80">
        <v>0.8742258546443692</v>
      </c>
      <c r="E787" s="80">
        <v>0.7765552782719559</v>
      </c>
      <c r="F787" s="80">
        <v>0.8704078183216921</v>
      </c>
      <c r="G787" s="80">
        <v>0.7705504981704734</v>
      </c>
      <c r="H787" s="80">
        <v>10.239155429381897</v>
      </c>
      <c r="I787" s="80">
        <v>12.840287284823646</v>
      </c>
      <c r="J787" s="80">
        <v>13.185352950232685</v>
      </c>
      <c r="K787" s="80">
        <v>9.894089763972856</v>
      </c>
      <c r="P787" s="1"/>
      <c r="Q787" s="1"/>
    </row>
    <row r="788" spans="1:17" ht="12.75">
      <c r="A788" s="11">
        <v>6252</v>
      </c>
      <c r="B788" s="14">
        <v>62</v>
      </c>
      <c r="C788" s="14">
        <v>52</v>
      </c>
      <c r="D788" s="80">
        <v>0.8772160005811335</v>
      </c>
      <c r="E788" s="80">
        <v>0.7812865173617661</v>
      </c>
      <c r="F788" s="80">
        <v>0.8730431510407656</v>
      </c>
      <c r="G788" s="80">
        <v>0.7746908427301692</v>
      </c>
      <c r="H788" s="80">
        <v>10.239155429381897</v>
      </c>
      <c r="I788" s="80">
        <v>12.721857266955888</v>
      </c>
      <c r="J788" s="80">
        <v>13.105506369106802</v>
      </c>
      <c r="K788" s="80">
        <v>9.855506327230984</v>
      </c>
      <c r="P788" s="1"/>
      <c r="Q788" s="1"/>
    </row>
    <row r="789" spans="1:17" ht="12.75">
      <c r="A789" s="11">
        <v>6253</v>
      </c>
      <c r="B789" s="14">
        <v>62</v>
      </c>
      <c r="C789" s="14">
        <v>53</v>
      </c>
      <c r="D789" s="80">
        <v>0.8803091504595988</v>
      </c>
      <c r="E789" s="80">
        <v>0.7862073275815541</v>
      </c>
      <c r="F789" s="80">
        <v>0.8757546672328856</v>
      </c>
      <c r="G789" s="80">
        <v>0.7789711388682251</v>
      </c>
      <c r="H789" s="80">
        <v>10.239155429381897</v>
      </c>
      <c r="I789" s="80">
        <v>12.597108745540904</v>
      </c>
      <c r="J789" s="80">
        <v>13.023480028961927</v>
      </c>
      <c r="K789" s="80">
        <v>9.812784145960876</v>
      </c>
      <c r="P789" s="1"/>
      <c r="Q789" s="1"/>
    </row>
    <row r="790" spans="1:17" ht="12.75">
      <c r="A790" s="11">
        <v>6254</v>
      </c>
      <c r="B790" s="14">
        <v>62</v>
      </c>
      <c r="C790" s="14">
        <v>54</v>
      </c>
      <c r="D790" s="80">
        <v>0.8835036352507563</v>
      </c>
      <c r="E790" s="80">
        <v>0.7913179686214443</v>
      </c>
      <c r="F790" s="80">
        <v>0.8785386675118834</v>
      </c>
      <c r="G790" s="80">
        <v>0.7833873911307526</v>
      </c>
      <c r="H790" s="80">
        <v>10.239155429381897</v>
      </c>
      <c r="I790" s="80">
        <v>12.465635700008683</v>
      </c>
      <c r="J790" s="80">
        <v>12.939369299574404</v>
      </c>
      <c r="K790" s="80">
        <v>9.765421829816175</v>
      </c>
      <c r="P790" s="1"/>
      <c r="Q790" s="1"/>
    </row>
    <row r="791" spans="1:17" ht="12.75">
      <c r="A791" s="11">
        <v>6255</v>
      </c>
      <c r="B791" s="14">
        <v>62</v>
      </c>
      <c r="C791" s="14">
        <v>55</v>
      </c>
      <c r="D791" s="80">
        <v>0.8867973394826046</v>
      </c>
      <c r="E791" s="80">
        <v>0.796618056183115</v>
      </c>
      <c r="F791" s="80">
        <v>0.8813906536962274</v>
      </c>
      <c r="G791" s="80">
        <v>0.7879342834105681</v>
      </c>
      <c r="H791" s="80">
        <v>10.239155429381897</v>
      </c>
      <c r="I791" s="80">
        <v>12.326958079647275</v>
      </c>
      <c r="J791" s="80">
        <v>12.853280627910184</v>
      </c>
      <c r="K791" s="80">
        <v>9.712832881118988</v>
      </c>
      <c r="P791" s="1"/>
      <c r="Q791" s="1"/>
    </row>
    <row r="792" spans="1:17" ht="12.75">
      <c r="A792" s="11">
        <v>6256</v>
      </c>
      <c r="B792" s="14">
        <v>62</v>
      </c>
      <c r="C792" s="14">
        <v>56</v>
      </c>
      <c r="D792" s="80">
        <v>0.8901844484024202</v>
      </c>
      <c r="E792" s="80">
        <v>0.8021012565542592</v>
      </c>
      <c r="F792" s="80">
        <v>0.8843053920860282</v>
      </c>
      <c r="G792" s="80">
        <v>0.7926052396537304</v>
      </c>
      <c r="H792" s="80">
        <v>10.239155429381897</v>
      </c>
      <c r="I792" s="80">
        <v>12.18092293242958</v>
      </c>
      <c r="J792" s="80">
        <v>12.76541502174951</v>
      </c>
      <c r="K792" s="80">
        <v>9.654663340061967</v>
      </c>
      <c r="P792" s="1"/>
      <c r="Q792" s="1"/>
    </row>
    <row r="793" spans="1:17" ht="12.75">
      <c r="A793" s="11">
        <v>6257</v>
      </c>
      <c r="B793" s="14">
        <v>62</v>
      </c>
      <c r="C793" s="14">
        <v>57</v>
      </c>
      <c r="D793" s="80">
        <v>0.8936560673043064</v>
      </c>
      <c r="E793" s="80">
        <v>0.807756106372049</v>
      </c>
      <c r="F793" s="80">
        <v>0.887277180186356</v>
      </c>
      <c r="G793" s="80">
        <v>0.7973928137242257</v>
      </c>
      <c r="H793" s="80">
        <v>10.239155429381897</v>
      </c>
      <c r="I793" s="80">
        <v>12.027672503994053</v>
      </c>
      <c r="J793" s="80">
        <v>12.67604831286263</v>
      </c>
      <c r="K793" s="80">
        <v>9.59077962051332</v>
      </c>
      <c r="P793" s="1"/>
      <c r="Q793" s="1"/>
    </row>
    <row r="794" spans="1:17" ht="12.75">
      <c r="A794" s="11">
        <v>6258</v>
      </c>
      <c r="B794" s="14">
        <v>62</v>
      </c>
      <c r="C794" s="14">
        <v>58</v>
      </c>
      <c r="D794" s="80">
        <v>0.8972003876598693</v>
      </c>
      <c r="E794" s="80">
        <v>0.813566107295959</v>
      </c>
      <c r="F794" s="80">
        <v>0.8903001221221707</v>
      </c>
      <c r="G794" s="80">
        <v>0.8022891052531833</v>
      </c>
      <c r="H794" s="80">
        <v>10.239155429381897</v>
      </c>
      <c r="I794" s="80">
        <v>11.867672523703659</v>
      </c>
      <c r="J794" s="80">
        <v>12.58552358260556</v>
      </c>
      <c r="K794" s="80">
        <v>9.521304370479996</v>
      </c>
      <c r="P794" s="1"/>
      <c r="Q794" s="1"/>
    </row>
    <row r="795" spans="1:17" ht="12.75">
      <c r="A795" s="11">
        <v>6259</v>
      </c>
      <c r="B795" s="14">
        <v>62</v>
      </c>
      <c r="C795" s="14">
        <v>59</v>
      </c>
      <c r="D795" s="80">
        <v>0.9008058972027218</v>
      </c>
      <c r="E795" s="80">
        <v>0.819514856375588</v>
      </c>
      <c r="F795" s="80">
        <v>0.8933682878578688</v>
      </c>
      <c r="G795" s="80">
        <v>0.8072859995386868</v>
      </c>
      <c r="H795" s="80">
        <v>10.239155429381897</v>
      </c>
      <c r="I795" s="80">
        <v>11.701337267243586</v>
      </c>
      <c r="J795" s="80">
        <v>12.494166944899458</v>
      </c>
      <c r="K795" s="80">
        <v>9.446325751726025</v>
      </c>
      <c r="P795" s="1"/>
      <c r="Q795" s="1"/>
    </row>
    <row r="796" spans="1:17" ht="12.75">
      <c r="A796" s="11">
        <v>6260</v>
      </c>
      <c r="B796" s="14">
        <v>62</v>
      </c>
      <c r="C796" s="14">
        <v>60</v>
      </c>
      <c r="D796" s="80">
        <v>0.904462867198298</v>
      </c>
      <c r="E796" s="80">
        <v>0.8255885083203424</v>
      </c>
      <c r="F796" s="80">
        <v>0.8964756171689995</v>
      </c>
      <c r="G796" s="80">
        <v>0.8123749969793739</v>
      </c>
      <c r="H796" s="80">
        <v>10.239155429381897</v>
      </c>
      <c r="I796" s="80">
        <v>11.52882058486999</v>
      </c>
      <c r="J796" s="80">
        <v>12.402250426442384</v>
      </c>
      <c r="K796" s="80">
        <v>9.365725587809502</v>
      </c>
      <c r="P796" s="1"/>
      <c r="Q796" s="1"/>
    </row>
    <row r="797" spans="1:17" ht="12.75">
      <c r="A797" s="11">
        <v>6261</v>
      </c>
      <c r="B797" s="14">
        <v>62</v>
      </c>
      <c r="C797" s="14">
        <v>61</v>
      </c>
      <c r="D797" s="80">
        <v>0.9081607596368496</v>
      </c>
      <c r="E797" s="80">
        <v>0.8317714972551599</v>
      </c>
      <c r="F797" s="80">
        <v>0.8996158519443246</v>
      </c>
      <c r="G797" s="80">
        <v>0.8175470843831235</v>
      </c>
      <c r="H797" s="80">
        <v>10.239155429381897</v>
      </c>
      <c r="I797" s="80">
        <v>11.350340060338736</v>
      </c>
      <c r="J797" s="80">
        <v>12.310058066633733</v>
      </c>
      <c r="K797" s="80">
        <v>9.2794374230869</v>
      </c>
      <c r="P797" s="1"/>
      <c r="Q797" s="1"/>
    </row>
    <row r="798" spans="1:17" ht="12.75">
      <c r="A798" s="11">
        <v>6262</v>
      </c>
      <c r="B798" s="14">
        <v>62</v>
      </c>
      <c r="C798" s="14">
        <v>62</v>
      </c>
      <c r="D798" s="80">
        <v>0.9118885566763478</v>
      </c>
      <c r="E798" s="80">
        <v>0.8380470239094926</v>
      </c>
      <c r="F798" s="80">
        <v>0.9027826283999835</v>
      </c>
      <c r="G798" s="80">
        <v>0.8227928683661847</v>
      </c>
      <c r="H798" s="80">
        <v>10.239155429381897</v>
      </c>
      <c r="I798" s="80">
        <v>11.166150695052348</v>
      </c>
      <c r="J798" s="80">
        <v>12.21787696544306</v>
      </c>
      <c r="K798" s="80">
        <v>9.187429158991188</v>
      </c>
      <c r="P798" s="1"/>
      <c r="Q798" s="1"/>
    </row>
    <row r="799" spans="1:17" ht="12.75">
      <c r="A799" s="11">
        <v>6263</v>
      </c>
      <c r="B799" s="14">
        <v>62</v>
      </c>
      <c r="C799" s="14">
        <v>63</v>
      </c>
      <c r="D799" s="80">
        <v>0.9156348328593734</v>
      </c>
      <c r="E799" s="80">
        <v>0.8443971280981782</v>
      </c>
      <c r="F799" s="80">
        <v>0.905969568022743</v>
      </c>
      <c r="G799" s="80">
        <v>0.828102712266761</v>
      </c>
      <c r="H799" s="80">
        <v>10.239155429381897</v>
      </c>
      <c r="I799" s="80">
        <v>10.976552833162348</v>
      </c>
      <c r="J799" s="80">
        <v>12.125995090063107</v>
      </c>
      <c r="K799" s="80">
        <v>9.08971317248114</v>
      </c>
      <c r="P799" s="1"/>
      <c r="Q799" s="1"/>
    </row>
    <row r="800" spans="1:17" ht="12.75">
      <c r="A800" s="11">
        <v>6264</v>
      </c>
      <c r="B800" s="14">
        <v>62</v>
      </c>
      <c r="C800" s="14">
        <v>64</v>
      </c>
      <c r="D800" s="80">
        <v>0.9193868820243815</v>
      </c>
      <c r="E800" s="80">
        <v>0.850801148732659</v>
      </c>
      <c r="F800" s="80">
        <v>0.9091704346136399</v>
      </c>
      <c r="G800" s="80">
        <v>0.8334669901357336</v>
      </c>
      <c r="H800" s="80">
        <v>10.239155429381897</v>
      </c>
      <c r="I800" s="80">
        <v>10.78204688352501</v>
      </c>
      <c r="J800" s="80">
        <v>12.034722149392952</v>
      </c>
      <c r="K800" s="80">
        <v>8.986480163513956</v>
      </c>
      <c r="P800" s="1"/>
      <c r="Q800" s="1"/>
    </row>
    <row r="801" spans="1:17" ht="12.75">
      <c r="A801" s="11">
        <v>6265</v>
      </c>
      <c r="B801" s="14">
        <v>62</v>
      </c>
      <c r="C801" s="14">
        <v>65</v>
      </c>
      <c r="D801" s="80">
        <v>0.9231331188093779</v>
      </c>
      <c r="E801" s="80">
        <v>0.8572397712469112</v>
      </c>
      <c r="F801" s="80">
        <v>0.9123792545537239</v>
      </c>
      <c r="G801" s="80">
        <v>0.8388762887925179</v>
      </c>
      <c r="H801" s="80">
        <v>10.239155429381897</v>
      </c>
      <c r="I801" s="80">
        <v>10.583019649789476</v>
      </c>
      <c r="J801" s="80">
        <v>11.944330831137686</v>
      </c>
      <c r="K801" s="80">
        <v>8.877844248033687</v>
      </c>
      <c r="P801" s="1"/>
      <c r="Q801" s="1"/>
    </row>
    <row r="802" spans="1:17" ht="12.75">
      <c r="A802" s="11">
        <v>6266</v>
      </c>
      <c r="B802" s="14">
        <v>62</v>
      </c>
      <c r="C802" s="14">
        <v>66</v>
      </c>
      <c r="D802" s="80">
        <v>0.9268644697292038</v>
      </c>
      <c r="E802" s="80">
        <v>0.8636974954898381</v>
      </c>
      <c r="F802" s="80">
        <v>0.9155901941995366</v>
      </c>
      <c r="G802" s="80">
        <v>0.8443212052326365</v>
      </c>
      <c r="H802" s="80">
        <v>10.239155429381897</v>
      </c>
      <c r="I802" s="80">
        <v>10.379509973405066</v>
      </c>
      <c r="J802" s="80">
        <v>11.855025032317426</v>
      </c>
      <c r="K802" s="80">
        <v>8.763640370469536</v>
      </c>
      <c r="P802" s="1"/>
      <c r="Q802" s="1"/>
    </row>
    <row r="803" spans="1:17" ht="12.75">
      <c r="A803" s="11">
        <v>6267</v>
      </c>
      <c r="B803" s="14">
        <v>62</v>
      </c>
      <c r="C803" s="14">
        <v>67</v>
      </c>
      <c r="D803" s="80">
        <v>0.9305739756761995</v>
      </c>
      <c r="E803" s="80">
        <v>0.8701620819003774</v>
      </c>
      <c r="F803" s="80">
        <v>0.9187973176342095</v>
      </c>
      <c r="G803" s="80">
        <v>0.8497919332051411</v>
      </c>
      <c r="H803" s="80">
        <v>10.239155429381897</v>
      </c>
      <c r="I803" s="80">
        <v>10.171201717661095</v>
      </c>
      <c r="J803" s="80">
        <v>11.76695197637232</v>
      </c>
      <c r="K803" s="80">
        <v>8.643405170670674</v>
      </c>
      <c r="P803" s="1"/>
      <c r="Q803" s="1"/>
    </row>
    <row r="804" spans="1:17" ht="12.75">
      <c r="A804" s="11">
        <v>6268</v>
      </c>
      <c r="B804" s="14">
        <v>62</v>
      </c>
      <c r="C804" s="14">
        <v>68</v>
      </c>
      <c r="D804" s="80">
        <v>0.9342565573999563</v>
      </c>
      <c r="E804" s="80">
        <v>0.8766242607222048</v>
      </c>
      <c r="F804" s="80">
        <v>0.9219943217987971</v>
      </c>
      <c r="G804" s="80">
        <v>0.8552777971793883</v>
      </c>
      <c r="H804" s="80">
        <v>10.239155429381897</v>
      </c>
      <c r="I804" s="80">
        <v>9.957383952091014</v>
      </c>
      <c r="J804" s="80">
        <v>11.680209969259115</v>
      </c>
      <c r="K804" s="80">
        <v>8.516329412213794</v>
      </c>
      <c r="P804" s="1"/>
      <c r="Q804" s="1"/>
    </row>
    <row r="805" spans="1:17" ht="12.75">
      <c r="A805" s="11">
        <v>6269</v>
      </c>
      <c r="B805" s="14">
        <v>62</v>
      </c>
      <c r="C805" s="14">
        <v>69</v>
      </c>
      <c r="D805" s="80">
        <v>0.9379115900448854</v>
      </c>
      <c r="E805" s="80">
        <v>0.8830824075882463</v>
      </c>
      <c r="F805" s="80">
        <v>0.9251740408018988</v>
      </c>
      <c r="G805" s="80">
        <v>0.8607663714152813</v>
      </c>
      <c r="H805" s="80">
        <v>10.239155429381897</v>
      </c>
      <c r="I805" s="80">
        <v>9.736404867527444</v>
      </c>
      <c r="J805" s="80">
        <v>11.594790408457662</v>
      </c>
      <c r="K805" s="80">
        <v>8.380769888451681</v>
      </c>
      <c r="P805" s="1"/>
      <c r="Q805" s="1"/>
    </row>
    <row r="806" spans="1:17" ht="12.75">
      <c r="A806" s="11">
        <v>6270</v>
      </c>
      <c r="B806" s="14">
        <v>62</v>
      </c>
      <c r="C806" s="14">
        <v>70</v>
      </c>
      <c r="D806" s="80">
        <v>0.9415359123723237</v>
      </c>
      <c r="E806" s="80">
        <v>0.8895303331201656</v>
      </c>
      <c r="F806" s="80">
        <v>0.9283280319858762</v>
      </c>
      <c r="G806" s="80">
        <v>0.8662427120363398</v>
      </c>
      <c r="H806" s="80">
        <v>10.239155429381897</v>
      </c>
      <c r="I806" s="80">
        <v>9.506681920448004</v>
      </c>
      <c r="J806" s="80">
        <v>11.510743420594183</v>
      </c>
      <c r="K806" s="80">
        <v>8.235093929235719</v>
      </c>
      <c r="P806" s="1"/>
      <c r="Q806" s="1"/>
    </row>
    <row r="807" spans="1:17" ht="12.75">
      <c r="A807" s="11">
        <v>6271</v>
      </c>
      <c r="B807" s="14">
        <v>62</v>
      </c>
      <c r="C807" s="14">
        <v>71</v>
      </c>
      <c r="D807" s="80">
        <v>0.9451182892942168</v>
      </c>
      <c r="E807" s="80">
        <v>0.8959471756825996</v>
      </c>
      <c r="F807" s="80">
        <v>0.9314470252676335</v>
      </c>
      <c r="G807" s="80">
        <v>0.871690077416075</v>
      </c>
      <c r="H807" s="80">
        <v>10.239155429381897</v>
      </c>
      <c r="I807" s="80">
        <v>9.267772420208832</v>
      </c>
      <c r="J807" s="80">
        <v>11.42830259114433</v>
      </c>
      <c r="K807" s="80">
        <v>8.078625258446401</v>
      </c>
      <c r="P807" s="1"/>
      <c r="Q807" s="1"/>
    </row>
    <row r="808" spans="1:17" ht="12.75">
      <c r="A808" s="11">
        <v>6272</v>
      </c>
      <c r="B808" s="14">
        <v>62</v>
      </c>
      <c r="C808" s="14">
        <v>72</v>
      </c>
      <c r="D808" s="80">
        <v>0.9486415010999755</v>
      </c>
      <c r="E808" s="80">
        <v>0.9023006920906038</v>
      </c>
      <c r="F808" s="80">
        <v>0.9345218742400447</v>
      </c>
      <c r="G808" s="80">
        <v>0.877091562601057</v>
      </c>
      <c r="H808" s="80">
        <v>10.239155429381897</v>
      </c>
      <c r="I808" s="80">
        <v>9.0203343406864</v>
      </c>
      <c r="J808" s="80">
        <v>11.347830628011689</v>
      </c>
      <c r="K808" s="80">
        <v>7.91165914205661</v>
      </c>
      <c r="P808" s="1"/>
      <c r="Q808" s="1"/>
    </row>
    <row r="809" spans="1:17" ht="12.75">
      <c r="A809" s="11">
        <v>6273</v>
      </c>
      <c r="B809" s="14">
        <v>62</v>
      </c>
      <c r="C809" s="14">
        <v>73</v>
      </c>
      <c r="D809" s="80">
        <v>0.9520843176908305</v>
      </c>
      <c r="E809" s="80">
        <v>0.9085505006344318</v>
      </c>
      <c r="F809" s="80">
        <v>0.9375444907447197</v>
      </c>
      <c r="G809" s="80">
        <v>0.8824317654504741</v>
      </c>
      <c r="H809" s="80">
        <v>10.239155429381897</v>
      </c>
      <c r="I809" s="80">
        <v>8.766099567326068</v>
      </c>
      <c r="J809" s="80">
        <v>11.269770279397786</v>
      </c>
      <c r="K809" s="80">
        <v>7.735484717310179</v>
      </c>
      <c r="P809" s="1"/>
      <c r="Q809" s="1"/>
    </row>
    <row r="810" spans="1:17" ht="12.75">
      <c r="A810" s="11">
        <v>6274</v>
      </c>
      <c r="B810" s="14">
        <v>62</v>
      </c>
      <c r="C810" s="14">
        <v>74</v>
      </c>
      <c r="D810" s="80">
        <v>0.9554309676760827</v>
      </c>
      <c r="E810" s="80">
        <v>0.9146652238438254</v>
      </c>
      <c r="F810" s="80">
        <v>0.9405081923768863</v>
      </c>
      <c r="G810" s="80">
        <v>0.8876974655300472</v>
      </c>
      <c r="H810" s="80">
        <v>10.239155429381897</v>
      </c>
      <c r="I810" s="80">
        <v>8.506256302654792</v>
      </c>
      <c r="J810" s="80">
        <v>11.19442957102104</v>
      </c>
      <c r="K810" s="80">
        <v>7.55098216101565</v>
      </c>
      <c r="P810" s="1"/>
      <c r="Q810" s="1"/>
    </row>
    <row r="811" spans="1:17" ht="12.75">
      <c r="A811" s="11">
        <v>6275</v>
      </c>
      <c r="B811" s="14">
        <v>62</v>
      </c>
      <c r="C811" s="14">
        <v>75</v>
      </c>
      <c r="D811" s="80">
        <v>0.9586720029573162</v>
      </c>
      <c r="E811" s="80">
        <v>0.9206244389622062</v>
      </c>
      <c r="F811" s="80">
        <v>0.9434070944958716</v>
      </c>
      <c r="G811" s="80">
        <v>0.8928766127250751</v>
      </c>
      <c r="H811" s="80">
        <v>10.239155429381897</v>
      </c>
      <c r="I811" s="80">
        <v>8.241080326984909</v>
      </c>
      <c r="J811" s="80">
        <v>11.121967868813266</v>
      </c>
      <c r="K811" s="80">
        <v>7.35826788755354</v>
      </c>
      <c r="P811" s="1"/>
      <c r="Q811" s="1"/>
    </row>
    <row r="812" spans="1:17" ht="12.75">
      <c r="A812" s="11">
        <v>6276</v>
      </c>
      <c r="B812" s="14">
        <v>62</v>
      </c>
      <c r="C812" s="14">
        <v>76</v>
      </c>
      <c r="D812" s="80">
        <v>0.961797041368648</v>
      </c>
      <c r="E812" s="80">
        <v>0.9264056064078539</v>
      </c>
      <c r="F812" s="80">
        <v>0.9462357678033677</v>
      </c>
      <c r="G812" s="80">
        <v>0.8979577583791059</v>
      </c>
      <c r="H812" s="80">
        <v>10.239155429381897</v>
      </c>
      <c r="I812" s="80">
        <v>7.971273340203032</v>
      </c>
      <c r="J812" s="80">
        <v>11.052562029589087</v>
      </c>
      <c r="K812" s="80">
        <v>7.157866739995843</v>
      </c>
      <c r="P812" s="1"/>
      <c r="Q812" s="1"/>
    </row>
    <row r="813" spans="1:17" ht="12.75">
      <c r="A813" s="11">
        <v>6277</v>
      </c>
      <c r="B813" s="14">
        <v>62</v>
      </c>
      <c r="C813" s="14">
        <v>77</v>
      </c>
      <c r="D813" s="80">
        <v>0.9647956898747979</v>
      </c>
      <c r="E813" s="80">
        <v>0.9319857737605964</v>
      </c>
      <c r="F813" s="80">
        <v>0.948989538528929</v>
      </c>
      <c r="G813" s="80">
        <v>0.9029306303960607</v>
      </c>
      <c r="H813" s="80">
        <v>10.239155429381897</v>
      </c>
      <c r="I813" s="80">
        <v>7.697902479305659</v>
      </c>
      <c r="J813" s="80">
        <v>10.986385970320699</v>
      </c>
      <c r="K813" s="80">
        <v>6.950671938366858</v>
      </c>
      <c r="P813" s="1"/>
      <c r="Q813" s="1"/>
    </row>
    <row r="814" spans="1:17" ht="12.75">
      <c r="A814" s="11">
        <v>6278</v>
      </c>
      <c r="B814" s="14">
        <v>62</v>
      </c>
      <c r="C814" s="14">
        <v>78</v>
      </c>
      <c r="D814" s="80">
        <v>0.9676581562212766</v>
      </c>
      <c r="E814" s="80">
        <v>0.9373427631081122</v>
      </c>
      <c r="F814" s="80">
        <v>0.9516647751417702</v>
      </c>
      <c r="G814" s="80">
        <v>0.9077867008336642</v>
      </c>
      <c r="H814" s="80">
        <v>10.239155429381897</v>
      </c>
      <c r="I814" s="80">
        <v>7.422383396961946</v>
      </c>
      <c r="J814" s="80">
        <v>10.923597890093193</v>
      </c>
      <c r="K814" s="80">
        <v>6.73794093625065</v>
      </c>
      <c r="P814" s="1"/>
      <c r="Q814" s="1"/>
    </row>
    <row r="815" spans="1:17" ht="12.75">
      <c r="A815" s="11">
        <v>6279</v>
      </c>
      <c r="B815" s="14">
        <v>62</v>
      </c>
      <c r="C815" s="14">
        <v>79</v>
      </c>
      <c r="D815" s="80">
        <v>0.9703802958073063</v>
      </c>
      <c r="E815" s="80">
        <v>0.9424647682586599</v>
      </c>
      <c r="F815" s="80">
        <v>0.9542587219185086</v>
      </c>
      <c r="G815" s="80">
        <v>0.9125189393586758</v>
      </c>
      <c r="H815" s="80">
        <v>10.239155429381897</v>
      </c>
      <c r="I815" s="80">
        <v>7.145273192322084</v>
      </c>
      <c r="J815" s="80">
        <v>10.864231506818255</v>
      </c>
      <c r="K815" s="80">
        <v>6.520197114885727</v>
      </c>
      <c r="P815" s="1"/>
      <c r="Q815" s="1"/>
    </row>
    <row r="816" spans="1:17" ht="12.75">
      <c r="A816" s="11">
        <v>6280</v>
      </c>
      <c r="B816" s="14">
        <v>62</v>
      </c>
      <c r="C816" s="14">
        <v>80</v>
      </c>
      <c r="D816" s="80">
        <v>0.9729612194350497</v>
      </c>
      <c r="E816" s="80">
        <v>0.9473461352645675</v>
      </c>
      <c r="F816" s="80">
        <v>0.9567687465280249</v>
      </c>
      <c r="G816" s="80">
        <v>0.917120478651119</v>
      </c>
      <c r="H816" s="80">
        <v>10.239155429381897</v>
      </c>
      <c r="I816" s="80">
        <v>6.866548106596771</v>
      </c>
      <c r="J816" s="80">
        <v>10.808251649775704</v>
      </c>
      <c r="K816" s="80">
        <v>6.297451886202966</v>
      </c>
      <c r="P816" s="1"/>
      <c r="Q816" s="1"/>
    </row>
    <row r="817" spans="1:17" ht="12.75">
      <c r="A817" s="11">
        <v>6281</v>
      </c>
      <c r="B817" s="14">
        <v>62</v>
      </c>
      <c r="C817" s="14">
        <v>81</v>
      </c>
      <c r="D817" s="80">
        <v>0.9753981265937983</v>
      </c>
      <c r="E817" s="80">
        <v>0.9519776920296863</v>
      </c>
      <c r="F817" s="80">
        <v>0.9591921472829357</v>
      </c>
      <c r="G817" s="80">
        <v>0.9215842720430404</v>
      </c>
      <c r="H817" s="80">
        <v>10.239155429381897</v>
      </c>
      <c r="I817" s="80">
        <v>6.586841515746216</v>
      </c>
      <c r="J817" s="80">
        <v>10.755667401776261</v>
      </c>
      <c r="K817" s="80">
        <v>6.070329543351853</v>
      </c>
      <c r="P817" s="1"/>
      <c r="Q817" s="1"/>
    </row>
    <row r="818" spans="1:17" ht="12.75">
      <c r="A818" s="11">
        <v>6282</v>
      </c>
      <c r="B818" s="14">
        <v>62</v>
      </c>
      <c r="C818" s="14">
        <v>82</v>
      </c>
      <c r="D818" s="80">
        <v>0.977687457057071</v>
      </c>
      <c r="E818" s="80">
        <v>0.9563488816678654</v>
      </c>
      <c r="F818" s="80">
        <v>0.9615266308295815</v>
      </c>
      <c r="G818" s="80">
        <v>0.925903984998377</v>
      </c>
      <c r="H818" s="80">
        <v>10.239155429381897</v>
      </c>
      <c r="I818" s="80">
        <v>6.307369945701943</v>
      </c>
      <c r="J818" s="80">
        <v>10.706506407499413</v>
      </c>
      <c r="K818" s="80">
        <v>5.840018967584426</v>
      </c>
      <c r="P818" s="1"/>
      <c r="Q818" s="1"/>
    </row>
    <row r="819" spans="1:17" ht="12.75">
      <c r="A819" s="11">
        <v>6283</v>
      </c>
      <c r="B819" s="14">
        <v>62</v>
      </c>
      <c r="C819" s="14">
        <v>83</v>
      </c>
      <c r="D819" s="80">
        <v>0.9798257960074553</v>
      </c>
      <c r="E819" s="80">
        <v>0.9604494921307618</v>
      </c>
      <c r="F819" s="80">
        <v>0.9637708208933418</v>
      </c>
      <c r="G819" s="80">
        <v>0.9300749682847347</v>
      </c>
      <c r="H819" s="80">
        <v>10.239155429381897</v>
      </c>
      <c r="I819" s="80">
        <v>6.029884548794651</v>
      </c>
      <c r="J819" s="80">
        <v>10.660795297695751</v>
      </c>
      <c r="K819" s="80">
        <v>5.608244680480796</v>
      </c>
      <c r="P819" s="1"/>
      <c r="Q819" s="1"/>
    </row>
    <row r="820" spans="1:17" ht="12.75">
      <c r="A820" s="11">
        <v>6284</v>
      </c>
      <c r="B820" s="14">
        <v>62</v>
      </c>
      <c r="C820" s="14">
        <v>84</v>
      </c>
      <c r="D820" s="80">
        <v>0.9818156114926126</v>
      </c>
      <c r="E820" s="80">
        <v>0.9642807557034081</v>
      </c>
      <c r="F820" s="80">
        <v>0.9659240780108039</v>
      </c>
      <c r="G820" s="80">
        <v>0.9340939649312286</v>
      </c>
      <c r="H820" s="80">
        <v>10.239155429381897</v>
      </c>
      <c r="I820" s="80">
        <v>5.754899091682715</v>
      </c>
      <c r="J820" s="80">
        <v>10.618438010735579</v>
      </c>
      <c r="K820" s="80">
        <v>5.375616510329033</v>
      </c>
      <c r="P820" s="1"/>
      <c r="Q820" s="1"/>
    </row>
    <row r="821" spans="1:17" ht="12.75">
      <c r="A821" s="11">
        <v>6285</v>
      </c>
      <c r="B821" s="14">
        <v>62</v>
      </c>
      <c r="C821" s="14">
        <v>85</v>
      </c>
      <c r="D821" s="80">
        <v>0.9836623456675087</v>
      </c>
      <c r="E821" s="80">
        <v>0.9678499478766576</v>
      </c>
      <c r="F821" s="80">
        <v>0.9679852951275857</v>
      </c>
      <c r="G821" s="80">
        <v>0.9379568823559116</v>
      </c>
      <c r="H821" s="80">
        <v>10.239155429381897</v>
      </c>
      <c r="I821" s="80">
        <v>5.482064905648727</v>
      </c>
      <c r="J821" s="80">
        <v>10.57927982725559</v>
      </c>
      <c r="K821" s="80">
        <v>5.141940507775034</v>
      </c>
      <c r="P821" s="1"/>
      <c r="Q821" s="1"/>
    </row>
    <row r="822" spans="1:17" ht="12.75">
      <c r="A822" s="11">
        <v>6286</v>
      </c>
      <c r="B822" s="14">
        <v>62</v>
      </c>
      <c r="C822" s="14">
        <v>86</v>
      </c>
      <c r="D822" s="80">
        <v>0.9853684992361599</v>
      </c>
      <c r="E822" s="80">
        <v>0.9711589858960223</v>
      </c>
      <c r="F822" s="80">
        <v>0.9699525181619633</v>
      </c>
      <c r="G822" s="80">
        <v>0.94165806456918</v>
      </c>
      <c r="H822" s="80">
        <v>10.239155429381897</v>
      </c>
      <c r="I822" s="80">
        <v>5.2119890821580235</v>
      </c>
      <c r="J822" s="80">
        <v>10.5432329598793</v>
      </c>
      <c r="K822" s="80">
        <v>4.9079115516606215</v>
      </c>
      <c r="P822" s="1"/>
      <c r="Q822" s="1"/>
    </row>
    <row r="823" spans="1:17" ht="12.75">
      <c r="A823" s="11">
        <v>6287</v>
      </c>
      <c r="B823" s="14">
        <v>62</v>
      </c>
      <c r="C823" s="14">
        <v>87</v>
      </c>
      <c r="D823" s="80">
        <v>0.986935126224904</v>
      </c>
      <c r="E823" s="80">
        <v>0.9742072318147605</v>
      </c>
      <c r="F823" s="80">
        <v>0.9718237247787399</v>
      </c>
      <c r="G823" s="80">
        <v>0.945191742116017</v>
      </c>
      <c r="H823" s="80">
        <v>10.239155429381897</v>
      </c>
      <c r="I823" s="80">
        <v>4.946121077754667</v>
      </c>
      <c r="J823" s="80">
        <v>10.510243708936878</v>
      </c>
      <c r="K823" s="80">
        <v>4.675032798199686</v>
      </c>
      <c r="P823" s="1"/>
      <c r="Q823" s="1"/>
    </row>
    <row r="824" spans="1:17" ht="12.75">
      <c r="A824" s="11">
        <v>6288</v>
      </c>
      <c r="B824" s="14">
        <v>62</v>
      </c>
      <c r="C824" s="14">
        <v>88</v>
      </c>
      <c r="D824" s="80">
        <v>0.9883628648828204</v>
      </c>
      <c r="E824" s="80">
        <v>0.9769934600839738</v>
      </c>
      <c r="F824" s="80">
        <v>0.9735977593232273</v>
      </c>
      <c r="G824" s="80">
        <v>0.9485538132509065</v>
      </c>
      <c r="H824" s="80">
        <v>10.239155429381897</v>
      </c>
      <c r="I824" s="80">
        <v>4.686737143178807</v>
      </c>
      <c r="J824" s="80">
        <v>10.480270183693788</v>
      </c>
      <c r="K824" s="80">
        <v>4.4456223888669175</v>
      </c>
      <c r="P824" s="1"/>
      <c r="Q824" s="1"/>
    </row>
    <row r="825" spans="1:17" ht="12.75">
      <c r="A825" s="11">
        <v>6289</v>
      </c>
      <c r="B825" s="14">
        <v>62</v>
      </c>
      <c r="C825" s="14">
        <v>89</v>
      </c>
      <c r="D825" s="80">
        <v>0.9896546411322142</v>
      </c>
      <c r="E825" s="80">
        <v>0.9795211434893922</v>
      </c>
      <c r="F825" s="80">
        <v>0.9752751721765855</v>
      </c>
      <c r="G825" s="80">
        <v>0.9517434785376839</v>
      </c>
      <c r="H825" s="80">
        <v>10.239155429381897</v>
      </c>
      <c r="I825" s="80">
        <v>4.436086549987851</v>
      </c>
      <c r="J825" s="80">
        <v>10.453225535190077</v>
      </c>
      <c r="K825" s="80">
        <v>4.222016444179671</v>
      </c>
      <c r="P825" s="1"/>
      <c r="Q825" s="1"/>
    </row>
    <row r="826" spans="1:17" ht="12.75">
      <c r="A826" s="11">
        <v>6290</v>
      </c>
      <c r="B826" s="14">
        <v>62</v>
      </c>
      <c r="C826" s="14">
        <v>90</v>
      </c>
      <c r="D826" s="80">
        <v>0.9908173106841732</v>
      </c>
      <c r="E826" s="80">
        <v>0.9818017305285173</v>
      </c>
      <c r="F826" s="80">
        <v>0.9768581920196271</v>
      </c>
      <c r="G826" s="80">
        <v>0.9547632443521124</v>
      </c>
      <c r="H826" s="80">
        <v>10.239155429381897</v>
      </c>
      <c r="I826" s="80">
        <v>4.195454194507296</v>
      </c>
      <c r="J826" s="80">
        <v>10.42894416561073</v>
      </c>
      <c r="K826" s="80">
        <v>4.0056654582784645</v>
      </c>
      <c r="P826" s="1"/>
      <c r="Q826" s="1"/>
    </row>
    <row r="827" spans="1:17" ht="12.75">
      <c r="A827" s="11">
        <v>6340</v>
      </c>
      <c r="B827" s="14">
        <v>63</v>
      </c>
      <c r="C827" s="14">
        <v>40</v>
      </c>
      <c r="D827" s="80">
        <v>0.8384996882292682</v>
      </c>
      <c r="E827" s="80">
        <v>0.7219108594327122</v>
      </c>
      <c r="F827" s="80">
        <v>0.8370999157862874</v>
      </c>
      <c r="G827" s="80">
        <v>0.7198382106509926</v>
      </c>
      <c r="H827" s="80">
        <v>10.024347404215876</v>
      </c>
      <c r="I827" s="80">
        <v>13.783123951665887</v>
      </c>
      <c r="J827" s="80">
        <v>13.885852073333751</v>
      </c>
      <c r="K827" s="80">
        <v>9.921619282548011</v>
      </c>
      <c r="P827" s="1"/>
      <c r="Q827" s="1"/>
    </row>
    <row r="828" spans="1:17" ht="12.75">
      <c r="A828" s="11">
        <v>6341</v>
      </c>
      <c r="B828" s="14">
        <v>63</v>
      </c>
      <c r="C828" s="14">
        <v>41</v>
      </c>
      <c r="D828" s="80">
        <v>0.8403139417019831</v>
      </c>
      <c r="E828" s="80">
        <v>0.7246046770693957</v>
      </c>
      <c r="F828" s="80">
        <v>0.8387711470413108</v>
      </c>
      <c r="G828" s="80">
        <v>0.722313388014955</v>
      </c>
      <c r="H828" s="80">
        <v>10.024347404215876</v>
      </c>
      <c r="I828" s="80">
        <v>13.720078455574168</v>
      </c>
      <c r="J828" s="80">
        <v>13.834229506713273</v>
      </c>
      <c r="K828" s="80">
        <v>9.910196353076769</v>
      </c>
      <c r="P828" s="1"/>
      <c r="Q828" s="1"/>
    </row>
    <row r="829" spans="1:17" ht="12.75">
      <c r="A829" s="11">
        <v>6342</v>
      </c>
      <c r="B829" s="14">
        <v>63</v>
      </c>
      <c r="C829" s="14">
        <v>42</v>
      </c>
      <c r="D829" s="80">
        <v>0.8422360036726286</v>
      </c>
      <c r="E829" s="80">
        <v>0.7274677796318898</v>
      </c>
      <c r="F829" s="80">
        <v>0.8405428777303531</v>
      </c>
      <c r="G829" s="80">
        <v>0.7249452020140109</v>
      </c>
      <c r="H829" s="80">
        <v>10.024347404215876</v>
      </c>
      <c r="I829" s="80">
        <v>13.653405095911355</v>
      </c>
      <c r="J829" s="80">
        <v>13.779781984692647</v>
      </c>
      <c r="K829" s="80">
        <v>9.897970515434583</v>
      </c>
      <c r="P829" s="1"/>
      <c r="Q829" s="1"/>
    </row>
    <row r="830" spans="1:17" ht="12.75">
      <c r="A830" s="11">
        <v>6343</v>
      </c>
      <c r="B830" s="14">
        <v>63</v>
      </c>
      <c r="C830" s="14">
        <v>43</v>
      </c>
      <c r="D830" s="80">
        <v>0.8442683381478541</v>
      </c>
      <c r="E830" s="80">
        <v>0.7305055023488091</v>
      </c>
      <c r="F830" s="80">
        <v>0.842414626182492</v>
      </c>
      <c r="G830" s="80">
        <v>0.7277343384223665</v>
      </c>
      <c r="H830" s="80">
        <v>10.024347404215876</v>
      </c>
      <c r="I830" s="80">
        <v>13.582810729810578</v>
      </c>
      <c r="J830" s="80">
        <v>13.722480353651534</v>
      </c>
      <c r="K830" s="80">
        <v>9.884677780374922</v>
      </c>
      <c r="P830" s="1"/>
      <c r="Q830" s="1"/>
    </row>
    <row r="831" spans="1:17" ht="12.75">
      <c r="A831" s="11">
        <v>6344</v>
      </c>
      <c r="B831" s="14">
        <v>63</v>
      </c>
      <c r="C831" s="14">
        <v>44</v>
      </c>
      <c r="D831" s="80">
        <v>0.8464136960800857</v>
      </c>
      <c r="E831" s="80">
        <v>0.7337237736598787</v>
      </c>
      <c r="F831" s="80">
        <v>0.8443856082809683</v>
      </c>
      <c r="G831" s="80">
        <v>0.7306811115643033</v>
      </c>
      <c r="H831" s="80">
        <v>10.024347404215876</v>
      </c>
      <c r="I831" s="80">
        <v>13.507939235273321</v>
      </c>
      <c r="J831" s="80">
        <v>13.662290584116622</v>
      </c>
      <c r="K831" s="80">
        <v>9.869996055372575</v>
      </c>
      <c r="P831" s="1"/>
      <c r="Q831" s="1"/>
    </row>
    <row r="832" spans="1:17" ht="12.75">
      <c r="A832" s="11">
        <v>6345</v>
      </c>
      <c r="B832" s="14">
        <v>63</v>
      </c>
      <c r="C832" s="14">
        <v>45</v>
      </c>
      <c r="D832" s="80">
        <v>0.8486748518306922</v>
      </c>
      <c r="E832" s="80">
        <v>0.7371287366171742</v>
      </c>
      <c r="F832" s="80">
        <v>0.8464547497817002</v>
      </c>
      <c r="G832" s="80">
        <v>0.7337854753608625</v>
      </c>
      <c r="H832" s="80">
        <v>10.024347404215876</v>
      </c>
      <c r="I832" s="80">
        <v>13.428395766034505</v>
      </c>
      <c r="J832" s="80">
        <v>13.599181399736956</v>
      </c>
      <c r="K832" s="80">
        <v>9.853561770513423</v>
      </c>
      <c r="P832" s="1"/>
      <c r="Q832" s="1"/>
    </row>
    <row r="833" spans="1:17" ht="12.75">
      <c r="A833" s="11">
        <v>6346</v>
      </c>
      <c r="B833" s="14">
        <v>63</v>
      </c>
      <c r="C833" s="14">
        <v>46</v>
      </c>
      <c r="D833" s="80">
        <v>0.8510531956352025</v>
      </c>
      <c r="E833" s="80">
        <v>0.7407246292670788</v>
      </c>
      <c r="F833" s="80">
        <v>0.848620757741411</v>
      </c>
      <c r="G833" s="80">
        <v>0.7370471227852992</v>
      </c>
      <c r="H833" s="80">
        <v>10.024347404215876</v>
      </c>
      <c r="I833" s="80">
        <v>13.343896372494022</v>
      </c>
      <c r="J833" s="80">
        <v>13.533163348617986</v>
      </c>
      <c r="K833" s="80">
        <v>9.83508042809191</v>
      </c>
      <c r="P833" s="1"/>
      <c r="Q833" s="1"/>
    </row>
    <row r="834" spans="1:17" ht="12.75">
      <c r="A834" s="11">
        <v>6347</v>
      </c>
      <c r="B834" s="14">
        <v>63</v>
      </c>
      <c r="C834" s="14">
        <v>47</v>
      </c>
      <c r="D834" s="80">
        <v>0.8535493074400426</v>
      </c>
      <c r="E834" s="80">
        <v>0.7445146250557301</v>
      </c>
      <c r="F834" s="80">
        <v>0.8508822413534088</v>
      </c>
      <c r="G834" s="80">
        <v>0.7404656615485271</v>
      </c>
      <c r="H834" s="80">
        <v>10.024347404215876</v>
      </c>
      <c r="I834" s="80">
        <v>13.254217516930261</v>
      </c>
      <c r="J834" s="80">
        <v>13.464271979164293</v>
      </c>
      <c r="K834" s="80">
        <v>9.814292941981842</v>
      </c>
      <c r="P834" s="1"/>
      <c r="Q834" s="1"/>
    </row>
    <row r="835" spans="1:17" ht="12.75">
      <c r="A835" s="11">
        <v>6348</v>
      </c>
      <c r="B835" s="14">
        <v>63</v>
      </c>
      <c r="C835" s="14">
        <v>48</v>
      </c>
      <c r="D835" s="80">
        <v>0.8561625892890343</v>
      </c>
      <c r="E835" s="80">
        <v>0.7485002513020047</v>
      </c>
      <c r="F835" s="80">
        <v>0.8532377590684069</v>
      </c>
      <c r="G835" s="80">
        <v>0.744040681331872</v>
      </c>
      <c r="H835" s="80">
        <v>10.024347404215876</v>
      </c>
      <c r="I835" s="80">
        <v>13.159238816679528</v>
      </c>
      <c r="J835" s="80">
        <v>13.39257720592435</v>
      </c>
      <c r="K835" s="80">
        <v>9.791009014971053</v>
      </c>
      <c r="P835" s="1"/>
      <c r="Q835" s="1"/>
    </row>
    <row r="836" spans="1:17" ht="12.75">
      <c r="A836" s="11">
        <v>6349</v>
      </c>
      <c r="B836" s="14">
        <v>63</v>
      </c>
      <c r="C836" s="14">
        <v>49</v>
      </c>
      <c r="D836" s="80">
        <v>0.8588928588476769</v>
      </c>
      <c r="E836" s="80">
        <v>0.7526837997506305</v>
      </c>
      <c r="F836" s="80">
        <v>0.8556857840531646</v>
      </c>
      <c r="G836" s="80">
        <v>0.747771697780708</v>
      </c>
      <c r="H836" s="80">
        <v>10.024347404215876</v>
      </c>
      <c r="I836" s="80">
        <v>13.058770494396668</v>
      </c>
      <c r="J836" s="80">
        <v>13.31813891508893</v>
      </c>
      <c r="K836" s="80">
        <v>9.764978983523612</v>
      </c>
      <c r="P836" s="1"/>
      <c r="Q836" s="1"/>
    </row>
    <row r="837" spans="1:17" ht="12.75">
      <c r="A837" s="11">
        <v>6350</v>
      </c>
      <c r="B837" s="14">
        <v>63</v>
      </c>
      <c r="C837" s="14">
        <v>50</v>
      </c>
      <c r="D837" s="80">
        <v>0.861740358720494</v>
      </c>
      <c r="E837" s="80">
        <v>0.7570683590520374</v>
      </c>
      <c r="F837" s="80">
        <v>0.858224564961439</v>
      </c>
      <c r="G837" s="80">
        <v>0.7516579343226579</v>
      </c>
      <c r="H837" s="80">
        <v>10.024347404215876</v>
      </c>
      <c r="I837" s="80">
        <v>12.952536001165964</v>
      </c>
      <c r="J837" s="80">
        <v>13.241006950505573</v>
      </c>
      <c r="K837" s="80">
        <v>9.735876454876268</v>
      </c>
      <c r="P837" s="1"/>
      <c r="Q837" s="1"/>
    </row>
    <row r="838" spans="1:17" ht="12.75">
      <c r="A838" s="11">
        <v>6351</v>
      </c>
      <c r="B838" s="14">
        <v>63</v>
      </c>
      <c r="C838" s="14">
        <v>51</v>
      </c>
      <c r="D838" s="80">
        <v>0.8647045609964293</v>
      </c>
      <c r="E838" s="80">
        <v>0.7616559807852764</v>
      </c>
      <c r="F838" s="80">
        <v>0.8608520152097223</v>
      </c>
      <c r="G838" s="80">
        <v>0.7556981416845584</v>
      </c>
      <c r="H838" s="80">
        <v>10.024347404215876</v>
      </c>
      <c r="I838" s="80">
        <v>12.840287284823646</v>
      </c>
      <c r="J838" s="80">
        <v>13.161253449202427</v>
      </c>
      <c r="K838" s="80">
        <v>9.703381239837093</v>
      </c>
      <c r="P838" s="1"/>
      <c r="Q838" s="1"/>
    </row>
    <row r="839" spans="1:17" ht="12.75">
      <c r="A839" s="11">
        <v>6352</v>
      </c>
      <c r="B839" s="14">
        <v>63</v>
      </c>
      <c r="C839" s="14">
        <v>52</v>
      </c>
      <c r="D839" s="80">
        <v>0.8677836528894073</v>
      </c>
      <c r="E839" s="80">
        <v>0.7664468501834032</v>
      </c>
      <c r="F839" s="80">
        <v>0.8635656835774063</v>
      </c>
      <c r="G839" s="80">
        <v>0.7598905375330826</v>
      </c>
      <c r="H839" s="80">
        <v>10.024347404215876</v>
      </c>
      <c r="I839" s="80">
        <v>12.721857266955888</v>
      </c>
      <c r="J839" s="80">
        <v>13.078985714165501</v>
      </c>
      <c r="K839" s="80">
        <v>9.667218957006263</v>
      </c>
      <c r="P839" s="1"/>
      <c r="Q839" s="1"/>
    </row>
    <row r="840" spans="1:17" ht="12.75">
      <c r="A840" s="11">
        <v>6353</v>
      </c>
      <c r="B840" s="14">
        <v>63</v>
      </c>
      <c r="C840" s="14">
        <v>53</v>
      </c>
      <c r="D840" s="80">
        <v>0.8709749739167144</v>
      </c>
      <c r="E840" s="80">
        <v>0.7714399184034946</v>
      </c>
      <c r="F840" s="80">
        <v>0.8663627194990162</v>
      </c>
      <c r="G840" s="80">
        <v>0.7642327351091948</v>
      </c>
      <c r="H840" s="80">
        <v>10.024347404215876</v>
      </c>
      <c r="I840" s="80">
        <v>12.597108745540904</v>
      </c>
      <c r="J840" s="80">
        <v>12.994333278684099</v>
      </c>
      <c r="K840" s="80">
        <v>9.627122871072682</v>
      </c>
      <c r="P840" s="1"/>
      <c r="Q840" s="1"/>
    </row>
    <row r="841" spans="1:17" ht="12.75">
      <c r="A841" s="11">
        <v>6354</v>
      </c>
      <c r="B841" s="14">
        <v>63</v>
      </c>
      <c r="C841" s="14">
        <v>54</v>
      </c>
      <c r="D841" s="80">
        <v>0.8742775027767792</v>
      </c>
      <c r="E841" s="80">
        <v>0.7766367866100716</v>
      </c>
      <c r="F841" s="80">
        <v>0.8692396938672547</v>
      </c>
      <c r="G841" s="80">
        <v>0.7687214426902694</v>
      </c>
      <c r="H841" s="80">
        <v>10.024347404215876</v>
      </c>
      <c r="I841" s="80">
        <v>12.465635700008683</v>
      </c>
      <c r="J841" s="80">
        <v>12.907381644862555</v>
      </c>
      <c r="K841" s="80">
        <v>9.582601459362001</v>
      </c>
      <c r="P841" s="1"/>
      <c r="Q841" s="1"/>
    </row>
    <row r="842" spans="1:17" ht="12.75">
      <c r="A842" s="11">
        <v>6355</v>
      </c>
      <c r="B842" s="14">
        <v>63</v>
      </c>
      <c r="C842" s="14">
        <v>55</v>
      </c>
      <c r="D842" s="80">
        <v>0.8776898054502271</v>
      </c>
      <c r="E842" s="80">
        <v>0.7820385217872281</v>
      </c>
      <c r="F842" s="80">
        <v>0.8721923568081668</v>
      </c>
      <c r="G842" s="80">
        <v>0.7733520534935868</v>
      </c>
      <c r="H842" s="80">
        <v>10.024347404215876</v>
      </c>
      <c r="I842" s="80">
        <v>12.326958079647275</v>
      </c>
      <c r="J842" s="80">
        <v>12.81822713963857</v>
      </c>
      <c r="K842" s="80">
        <v>9.533078344224581</v>
      </c>
      <c r="P842" s="1"/>
      <c r="Q842" s="1"/>
    </row>
    <row r="843" spans="1:17" ht="12.75">
      <c r="A843" s="11">
        <v>6356</v>
      </c>
      <c r="B843" s="14">
        <v>63</v>
      </c>
      <c r="C843" s="14">
        <v>56</v>
      </c>
      <c r="D843" s="80">
        <v>0.8812065369915393</v>
      </c>
      <c r="E843" s="80">
        <v>0.787640048150701</v>
      </c>
      <c r="F843" s="80">
        <v>0.8752156855161608</v>
      </c>
      <c r="G843" s="80">
        <v>0.7781186795068306</v>
      </c>
      <c r="H843" s="80">
        <v>10.024347404215876</v>
      </c>
      <c r="I843" s="80">
        <v>12.18092293242958</v>
      </c>
      <c r="J843" s="80">
        <v>12.727066669288881</v>
      </c>
      <c r="K843" s="80">
        <v>9.478203667356574</v>
      </c>
      <c r="P843" s="1"/>
      <c r="Q843" s="1"/>
    </row>
    <row r="844" spans="1:17" ht="12.75">
      <c r="A844" s="11">
        <v>6357</v>
      </c>
      <c r="B844" s="14">
        <v>63</v>
      </c>
      <c r="C844" s="14">
        <v>57</v>
      </c>
      <c r="D844" s="80">
        <v>0.8848190660245919</v>
      </c>
      <c r="E844" s="80">
        <v>0.7934309484241889</v>
      </c>
      <c r="F844" s="80">
        <v>0.8783041553914293</v>
      </c>
      <c r="G844" s="80">
        <v>0.7830145396481558</v>
      </c>
      <c r="H844" s="80">
        <v>10.024347404215876</v>
      </c>
      <c r="I844" s="80">
        <v>12.027672503994053</v>
      </c>
      <c r="J844" s="80">
        <v>12.634177459456243</v>
      </c>
      <c r="K844" s="80">
        <v>9.417842448753685</v>
      </c>
      <c r="P844" s="1"/>
      <c r="Q844" s="1"/>
    </row>
    <row r="845" spans="1:17" ht="12.75">
      <c r="A845" s="11">
        <v>6358</v>
      </c>
      <c r="B845" s="14">
        <v>63</v>
      </c>
      <c r="C845" s="14">
        <v>58</v>
      </c>
      <c r="D845" s="80">
        <v>0.8885156153409596</v>
      </c>
      <c r="E845" s="80">
        <v>0.7993955000083929</v>
      </c>
      <c r="F845" s="80">
        <v>0.8814520227399172</v>
      </c>
      <c r="G845" s="80">
        <v>0.7880323782794375</v>
      </c>
      <c r="H845" s="80">
        <v>10.024347404215876</v>
      </c>
      <c r="I845" s="80">
        <v>11.867672523703659</v>
      </c>
      <c r="J845" s="80">
        <v>12.539909724423806</v>
      </c>
      <c r="K845" s="80">
        <v>9.352110203495728</v>
      </c>
      <c r="P845" s="1"/>
      <c r="Q845" s="1"/>
    </row>
    <row r="846" spans="1:17" ht="12.75">
      <c r="A846" s="11">
        <v>6359</v>
      </c>
      <c r="B846" s="14">
        <v>63</v>
      </c>
      <c r="C846" s="14">
        <v>59</v>
      </c>
      <c r="D846" s="80">
        <v>0.8922846773535461</v>
      </c>
      <c r="E846" s="80">
        <v>0.8055180416822888</v>
      </c>
      <c r="F846" s="80">
        <v>0.8846534849133568</v>
      </c>
      <c r="G846" s="80">
        <v>0.79316470078775</v>
      </c>
      <c r="H846" s="80">
        <v>10.024347404215876</v>
      </c>
      <c r="I846" s="80">
        <v>11.701337267243586</v>
      </c>
      <c r="J846" s="80">
        <v>12.444596999069654</v>
      </c>
      <c r="K846" s="80">
        <v>9.281087672389807</v>
      </c>
      <c r="P846" s="1"/>
      <c r="Q846" s="1"/>
    </row>
    <row r="847" spans="1:17" ht="12.75">
      <c r="A847" s="11">
        <v>6360</v>
      </c>
      <c r="B847" s="14">
        <v>63</v>
      </c>
      <c r="C847" s="14">
        <v>60</v>
      </c>
      <c r="D847" s="80">
        <v>0.8961166051854763</v>
      </c>
      <c r="E847" s="80">
        <v>0.8117855649266068</v>
      </c>
      <c r="F847" s="80">
        <v>0.8879025647793362</v>
      </c>
      <c r="G847" s="80">
        <v>0.7984035720783379</v>
      </c>
      <c r="H847" s="80">
        <v>10.024347404215876</v>
      </c>
      <c r="I847" s="80">
        <v>11.52882058486999</v>
      </c>
      <c r="J847" s="80">
        <v>12.34851645227539</v>
      </c>
      <c r="K847" s="80">
        <v>9.204651536810474</v>
      </c>
      <c r="P847" s="1"/>
      <c r="Q847" s="1"/>
    </row>
    <row r="848" spans="1:17" ht="12.75">
      <c r="A848" s="11">
        <v>6361</v>
      </c>
      <c r="B848" s="14">
        <v>63</v>
      </c>
      <c r="C848" s="14">
        <v>61</v>
      </c>
      <c r="D848" s="80">
        <v>0.9000008163255462</v>
      </c>
      <c r="E848" s="80">
        <v>0.8181831675614246</v>
      </c>
      <c r="F848" s="80">
        <v>0.8911930250626224</v>
      </c>
      <c r="G848" s="80">
        <v>0.8037404572720644</v>
      </c>
      <c r="H848" s="80">
        <v>10.024347404215876</v>
      </c>
      <c r="I848" s="80">
        <v>11.350340060338736</v>
      </c>
      <c r="J848" s="80">
        <v>12.251959954264525</v>
      </c>
      <c r="K848" s="80">
        <v>9.122727510290087</v>
      </c>
      <c r="P848" s="1"/>
      <c r="Q848" s="1"/>
    </row>
    <row r="849" spans="1:17" ht="12.75">
      <c r="A849" s="11">
        <v>6362</v>
      </c>
      <c r="B849" s="14">
        <v>63</v>
      </c>
      <c r="C849" s="14">
        <v>62</v>
      </c>
      <c r="D849" s="80">
        <v>0.9039261283107547</v>
      </c>
      <c r="E849" s="80">
        <v>0.82469453177178</v>
      </c>
      <c r="F849" s="80">
        <v>0.8945184572879518</v>
      </c>
      <c r="G849" s="80">
        <v>0.80916634310642</v>
      </c>
      <c r="H849" s="80">
        <v>10.024347404215876</v>
      </c>
      <c r="I849" s="80">
        <v>11.166150695052348</v>
      </c>
      <c r="J849" s="80">
        <v>12.155224774777507</v>
      </c>
      <c r="K849" s="80">
        <v>9.035273324490719</v>
      </c>
      <c r="P849" s="1"/>
      <c r="Q849" s="1"/>
    </row>
    <row r="850" spans="1:17" ht="12.75">
      <c r="A850" s="11">
        <v>6363</v>
      </c>
      <c r="B850" s="14">
        <v>63</v>
      </c>
      <c r="C850" s="14">
        <v>63</v>
      </c>
      <c r="D850" s="80">
        <v>0.9078808199798403</v>
      </c>
      <c r="E850" s="80">
        <v>0.8313019647301498</v>
      </c>
      <c r="F850" s="80">
        <v>0.897872371145693</v>
      </c>
      <c r="G850" s="80">
        <v>0.8146718652530803</v>
      </c>
      <c r="H850" s="80">
        <v>10.024347404215876</v>
      </c>
      <c r="I850" s="80">
        <v>10.976552833162348</v>
      </c>
      <c r="J850" s="80">
        <v>12.058611466736872</v>
      </c>
      <c r="K850" s="80">
        <v>8.942288770641353</v>
      </c>
      <c r="P850" s="1"/>
      <c r="Q850" s="1"/>
    </row>
    <row r="851" spans="1:17" ht="12.75">
      <c r="A851" s="11">
        <v>6364</v>
      </c>
      <c r="B851" s="14">
        <v>63</v>
      </c>
      <c r="C851" s="14">
        <v>64</v>
      </c>
      <c r="D851" s="80">
        <v>0.9118516719933959</v>
      </c>
      <c r="E851" s="80">
        <v>0.8379847201119678</v>
      </c>
      <c r="F851" s="80">
        <v>0.9012483618195901</v>
      </c>
      <c r="G851" s="80">
        <v>0.820247570517487</v>
      </c>
      <c r="H851" s="80">
        <v>10.024347404215876</v>
      </c>
      <c r="I851" s="80">
        <v>10.78204688352501</v>
      </c>
      <c r="J851" s="80">
        <v>11.962446526323854</v>
      </c>
      <c r="K851" s="80">
        <v>8.843947761417033</v>
      </c>
      <c r="P851" s="1"/>
      <c r="Q851" s="1"/>
    </row>
    <row r="852" spans="1:17" ht="12.75">
      <c r="A852" s="11">
        <v>6365</v>
      </c>
      <c r="B852" s="14">
        <v>63</v>
      </c>
      <c r="C852" s="14">
        <v>65</v>
      </c>
      <c r="D852" s="80">
        <v>0.915826556152719</v>
      </c>
      <c r="E852" s="80">
        <v>0.8447232879967002</v>
      </c>
      <c r="F852" s="80">
        <v>0.9046402393062991</v>
      </c>
      <c r="G852" s="80">
        <v>0.8258841266301241</v>
      </c>
      <c r="H852" s="80">
        <v>10.024347404215876</v>
      </c>
      <c r="I852" s="80">
        <v>10.583019649789476</v>
      </c>
      <c r="J852" s="80">
        <v>11.867019113429528</v>
      </c>
      <c r="K852" s="80">
        <v>8.740347940575823</v>
      </c>
      <c r="P852" s="1"/>
      <c r="Q852" s="1"/>
    </row>
    <row r="853" spans="1:17" ht="12.75">
      <c r="A853" s="11">
        <v>6366</v>
      </c>
      <c r="B853" s="14">
        <v>63</v>
      </c>
      <c r="C853" s="14">
        <v>66</v>
      </c>
      <c r="D853" s="80">
        <v>0.9197959561896033</v>
      </c>
      <c r="E853" s="80">
        <v>0.8515020486674473</v>
      </c>
      <c r="F853" s="80">
        <v>0.9080418970660004</v>
      </c>
      <c r="G853" s="80">
        <v>0.8315721039352773</v>
      </c>
      <c r="H853" s="80">
        <v>10.024347404215876</v>
      </c>
      <c r="I853" s="80">
        <v>10.379509973405066</v>
      </c>
      <c r="J853" s="80">
        <v>11.772546431219297</v>
      </c>
      <c r="K853" s="80">
        <v>8.631310946401644</v>
      </c>
      <c r="P853" s="1"/>
      <c r="Q853" s="1"/>
    </row>
    <row r="854" spans="1:17" ht="12.75">
      <c r="A854" s="11">
        <v>6367</v>
      </c>
      <c r="B854" s="14">
        <v>63</v>
      </c>
      <c r="C854" s="14">
        <v>67</v>
      </c>
      <c r="D854" s="80">
        <v>0.9237525532448252</v>
      </c>
      <c r="E854" s="80">
        <v>0.858308705981003</v>
      </c>
      <c r="F854" s="80">
        <v>0.911447045454271</v>
      </c>
      <c r="G854" s="80">
        <v>0.8373015218489144</v>
      </c>
      <c r="H854" s="80">
        <v>10.024347404215876</v>
      </c>
      <c r="I854" s="80">
        <v>10.171201717661095</v>
      </c>
      <c r="J854" s="80">
        <v>11.679186444647046</v>
      </c>
      <c r="K854" s="80">
        <v>8.516362677229926</v>
      </c>
      <c r="P854" s="1"/>
      <c r="Q854" s="1"/>
    </row>
    <row r="855" spans="1:17" ht="12.75">
      <c r="A855" s="11">
        <v>6368</v>
      </c>
      <c r="B855" s="14">
        <v>63</v>
      </c>
      <c r="C855" s="14">
        <v>68</v>
      </c>
      <c r="D855" s="80">
        <v>0.9276909853443551</v>
      </c>
      <c r="E855" s="80">
        <v>0.8651339984662898</v>
      </c>
      <c r="F855" s="80">
        <v>0.9148489181702805</v>
      </c>
      <c r="G855" s="80">
        <v>0.8430613335681469</v>
      </c>
      <c r="H855" s="80">
        <v>10.024347404215876</v>
      </c>
      <c r="I855" s="80">
        <v>9.957383952091014</v>
      </c>
      <c r="J855" s="80">
        <v>11.587045962806972</v>
      </c>
      <c r="K855" s="80">
        <v>8.394685393499916</v>
      </c>
      <c r="P855" s="1"/>
      <c r="Q855" s="1"/>
    </row>
    <row r="856" spans="1:17" ht="12.75">
      <c r="A856" s="11">
        <v>6369</v>
      </c>
      <c r="B856" s="14">
        <v>63</v>
      </c>
      <c r="C856" s="14">
        <v>69</v>
      </c>
      <c r="D856" s="80">
        <v>0.9316106780068599</v>
      </c>
      <c r="E856" s="80">
        <v>0.8719767774973529</v>
      </c>
      <c r="F856" s="80">
        <v>0.9182397229747894</v>
      </c>
      <c r="G856" s="80">
        <v>0.84883845568808</v>
      </c>
      <c r="H856" s="80">
        <v>10.024347404215876</v>
      </c>
      <c r="I856" s="80">
        <v>9.736404867527444</v>
      </c>
      <c r="J856" s="80">
        <v>11.49611740003742</v>
      </c>
      <c r="K856" s="80">
        <v>8.264634871705901</v>
      </c>
      <c r="P856" s="1"/>
      <c r="Q856" s="1"/>
    </row>
    <row r="857" spans="1:17" ht="12.75">
      <c r="A857" s="11">
        <v>6370</v>
      </c>
      <c r="B857" s="14">
        <v>63</v>
      </c>
      <c r="C857" s="14">
        <v>70</v>
      </c>
      <c r="D857" s="80">
        <v>0.9355082209422727</v>
      </c>
      <c r="E857" s="80">
        <v>0.8788308556679003</v>
      </c>
      <c r="F857" s="80">
        <v>0.921610178651346</v>
      </c>
      <c r="G857" s="80">
        <v>0.8546169116273402</v>
      </c>
      <c r="H857" s="80">
        <v>10.024347404215876</v>
      </c>
      <c r="I857" s="80">
        <v>9.506681920448004</v>
      </c>
      <c r="J857" s="80">
        <v>11.406458181987135</v>
      </c>
      <c r="K857" s="80">
        <v>8.124571142676745</v>
      </c>
      <c r="P857" s="1"/>
      <c r="Q857" s="1"/>
    </row>
    <row r="858" spans="1:17" ht="12.75">
      <c r="A858" s="11">
        <v>6371</v>
      </c>
      <c r="B858" s="14">
        <v>63</v>
      </c>
      <c r="C858" s="14">
        <v>71</v>
      </c>
      <c r="D858" s="80">
        <v>0.9393712597733873</v>
      </c>
      <c r="E858" s="80">
        <v>0.8856739632308419</v>
      </c>
      <c r="F858" s="80">
        <v>0.9249500017400563</v>
      </c>
      <c r="G858" s="80">
        <v>0.860378590053638</v>
      </c>
      <c r="H858" s="80">
        <v>10.024347404215876</v>
      </c>
      <c r="I858" s="80">
        <v>9.267772420208832</v>
      </c>
      <c r="J858" s="80">
        <v>11.318326856587442</v>
      </c>
      <c r="K858" s="80">
        <v>7.973792967837268</v>
      </c>
      <c r="P858" s="1"/>
      <c r="Q858" s="1"/>
    </row>
    <row r="859" spans="1:17" ht="12.75">
      <c r="A859" s="11">
        <v>6372</v>
      </c>
      <c r="B859" s="14">
        <v>63</v>
      </c>
      <c r="C859" s="14">
        <v>72</v>
      </c>
      <c r="D859" s="80">
        <v>0.9431807147853364</v>
      </c>
      <c r="E859" s="80">
        <v>0.8924711424948866</v>
      </c>
      <c r="F859" s="80">
        <v>0.928248952779192</v>
      </c>
      <c r="G859" s="80">
        <v>0.8661050112209023</v>
      </c>
      <c r="H859" s="80">
        <v>10.024347404215876</v>
      </c>
      <c r="I859" s="80">
        <v>9.0203343406864</v>
      </c>
      <c r="J859" s="80">
        <v>11.232124969545792</v>
      </c>
      <c r="K859" s="80">
        <v>7.8125567753564855</v>
      </c>
      <c r="P859" s="1"/>
      <c r="Q859" s="1"/>
    </row>
    <row r="860" spans="1:17" ht="12.75">
      <c r="A860" s="11">
        <v>6373</v>
      </c>
      <c r="B860" s="14">
        <v>63</v>
      </c>
      <c r="C860" s="14">
        <v>73</v>
      </c>
      <c r="D860" s="80">
        <v>0.9469129024910116</v>
      </c>
      <c r="E860" s="80">
        <v>0.8991781447449676</v>
      </c>
      <c r="F860" s="80">
        <v>0.9314978745057266</v>
      </c>
      <c r="G860" s="80">
        <v>0.8717791497839363</v>
      </c>
      <c r="H860" s="80">
        <v>10.024347404215876</v>
      </c>
      <c r="I860" s="80">
        <v>8.766099567326068</v>
      </c>
      <c r="J860" s="80">
        <v>11.148344143817091</v>
      </c>
      <c r="K860" s="80">
        <v>7.642102827724852</v>
      </c>
      <c r="P860" s="1"/>
      <c r="Q860" s="1"/>
    </row>
    <row r="861" spans="1:17" ht="12.75">
      <c r="A861" s="11">
        <v>6374</v>
      </c>
      <c r="B861" s="14">
        <v>63</v>
      </c>
      <c r="C861" s="14">
        <v>74</v>
      </c>
      <c r="D861" s="80">
        <v>0.9505499605398362</v>
      </c>
      <c r="E861" s="80">
        <v>0.9057600885240072</v>
      </c>
      <c r="F861" s="80">
        <v>0.9346890934582406</v>
      </c>
      <c r="G861" s="80">
        <v>0.8773862050210799</v>
      </c>
      <c r="H861" s="80">
        <v>10.024347404215876</v>
      </c>
      <c r="I861" s="80">
        <v>8.506256302654792</v>
      </c>
      <c r="J861" s="80">
        <v>11.067331770547737</v>
      </c>
      <c r="K861" s="80">
        <v>7.463271936322931</v>
      </c>
      <c r="P861" s="1"/>
      <c r="Q861" s="1"/>
    </row>
    <row r="862" spans="1:17" ht="12.75">
      <c r="A862" s="11">
        <v>6375</v>
      </c>
      <c r="B862" s="14">
        <v>63</v>
      </c>
      <c r="C862" s="14">
        <v>75</v>
      </c>
      <c r="D862" s="80">
        <v>0.9540808710991507</v>
      </c>
      <c r="E862" s="80">
        <v>0.9121937297447003</v>
      </c>
      <c r="F862" s="80">
        <v>0.9378157697202255</v>
      </c>
      <c r="G862" s="80">
        <v>0.8829125334248363</v>
      </c>
      <c r="H862" s="80">
        <v>10.024347404215876</v>
      </c>
      <c r="I862" s="80">
        <v>8.241080326984909</v>
      </c>
      <c r="J862" s="80">
        <v>10.98927462154496</v>
      </c>
      <c r="K862" s="80">
        <v>7.276153109655825</v>
      </c>
      <c r="P862" s="1"/>
      <c r="Q862" s="1"/>
    </row>
    <row r="863" spans="1:17" ht="12.75">
      <c r="A863" s="11">
        <v>6376</v>
      </c>
      <c r="B863" s="14">
        <v>63</v>
      </c>
      <c r="C863" s="14">
        <v>76</v>
      </c>
      <c r="D863" s="80">
        <v>0.957493495597982</v>
      </c>
      <c r="E863" s="80">
        <v>0.9184532582389346</v>
      </c>
      <c r="F863" s="80">
        <v>0.9408715347755534</v>
      </c>
      <c r="G863" s="80">
        <v>0.8883450550790054</v>
      </c>
      <c r="H863" s="80">
        <v>10.024347404215876</v>
      </c>
      <c r="I863" s="80">
        <v>7.971273340203032</v>
      </c>
      <c r="J863" s="80">
        <v>10.914379489966437</v>
      </c>
      <c r="K863" s="80">
        <v>7.08124125445247</v>
      </c>
      <c r="P863" s="1"/>
      <c r="Q863" s="1"/>
    </row>
    <row r="864" spans="1:17" ht="12.75">
      <c r="A864" s="11">
        <v>6377</v>
      </c>
      <c r="B864" s="14">
        <v>63</v>
      </c>
      <c r="C864" s="14">
        <v>77</v>
      </c>
      <c r="D864" s="80">
        <v>0.9607756019400487</v>
      </c>
      <c r="E864" s="80">
        <v>0.9245121687289475</v>
      </c>
      <c r="F864" s="80">
        <v>0.9438508373214288</v>
      </c>
      <c r="G864" s="80">
        <v>0.8936719079790442</v>
      </c>
      <c r="H864" s="80">
        <v>10.024347404215876</v>
      </c>
      <c r="I864" s="80">
        <v>7.697902479305659</v>
      </c>
      <c r="J864" s="80">
        <v>10.842850687403832</v>
      </c>
      <c r="K864" s="80">
        <v>6.879399196117703</v>
      </c>
      <c r="P864" s="1"/>
      <c r="Q864" s="1"/>
    </row>
    <row r="865" spans="1:17" ht="12.75">
      <c r="A865" s="11">
        <v>6378</v>
      </c>
      <c r="B865" s="14">
        <v>63</v>
      </c>
      <c r="C865" s="14">
        <v>78</v>
      </c>
      <c r="D865" s="80">
        <v>0.9639155548941083</v>
      </c>
      <c r="E865" s="80">
        <v>0.9303445868285434</v>
      </c>
      <c r="F865" s="80">
        <v>0.9467492738185853</v>
      </c>
      <c r="G865" s="80">
        <v>0.8988830961940535</v>
      </c>
      <c r="H865" s="80">
        <v>10.024347404215876</v>
      </c>
      <c r="I865" s="80">
        <v>7.422383396961946</v>
      </c>
      <c r="J865" s="80">
        <v>10.774875832177331</v>
      </c>
      <c r="K865" s="80">
        <v>6.67185496900049</v>
      </c>
      <c r="P865" s="1"/>
      <c r="Q865" s="1"/>
    </row>
    <row r="866" spans="1:17" ht="12.75">
      <c r="A866" s="11">
        <v>6379</v>
      </c>
      <c r="B866" s="14">
        <v>63</v>
      </c>
      <c r="C866" s="14">
        <v>79</v>
      </c>
      <c r="D866" s="80">
        <v>0.9669079499748954</v>
      </c>
      <c r="E866" s="80">
        <v>0.9359359120610726</v>
      </c>
      <c r="F866" s="80">
        <v>0.9495634177977409</v>
      </c>
      <c r="G866" s="80">
        <v>0.9039702480724388</v>
      </c>
      <c r="H866" s="80">
        <v>10.024347404215876</v>
      </c>
      <c r="I866" s="80">
        <v>7.145273192322084</v>
      </c>
      <c r="J866" s="80">
        <v>10.71050621632922</v>
      </c>
      <c r="K866" s="80">
        <v>6.4591143802087405</v>
      </c>
      <c r="P866" s="1"/>
      <c r="Q866" s="1"/>
    </row>
    <row r="867" spans="1:17" ht="12.75">
      <c r="A867" s="11">
        <v>6380</v>
      </c>
      <c r="B867" s="14">
        <v>63</v>
      </c>
      <c r="C867" s="14">
        <v>80</v>
      </c>
      <c r="D867" s="80">
        <v>0.9697510043152152</v>
      </c>
      <c r="E867" s="80">
        <v>0.9412782817419545</v>
      </c>
      <c r="F867" s="80">
        <v>0.952289995884593</v>
      </c>
      <c r="G867" s="80">
        <v>0.9089251721793206</v>
      </c>
      <c r="H867" s="80">
        <v>10.024347404215876</v>
      </c>
      <c r="I867" s="80">
        <v>6.866548106596771</v>
      </c>
      <c r="J867" s="80">
        <v>10.64971709074659</v>
      </c>
      <c r="K867" s="80">
        <v>6.241178420066058</v>
      </c>
      <c r="P867" s="1"/>
      <c r="Q867" s="1"/>
    </row>
    <row r="868" spans="1:17" ht="12.75">
      <c r="A868" s="11">
        <v>6381</v>
      </c>
      <c r="B868" s="14">
        <v>63</v>
      </c>
      <c r="C868" s="14">
        <v>81</v>
      </c>
      <c r="D868" s="80">
        <v>0.9724408187947146</v>
      </c>
      <c r="E868" s="80">
        <v>0.9463599145348585</v>
      </c>
      <c r="F868" s="80">
        <v>0.9549256781801937</v>
      </c>
      <c r="G868" s="80">
        <v>0.9137394903334385</v>
      </c>
      <c r="H868" s="80">
        <v>10.024347404215876</v>
      </c>
      <c r="I868" s="80">
        <v>6.586841515746216</v>
      </c>
      <c r="J868" s="80">
        <v>10.592531710457012</v>
      </c>
      <c r="K868" s="80">
        <v>6.018657209505081</v>
      </c>
      <c r="P868" s="1"/>
      <c r="Q868" s="1"/>
    </row>
    <row r="869" spans="1:17" ht="12.75">
      <c r="A869" s="11">
        <v>6382</v>
      </c>
      <c r="B869" s="14">
        <v>63</v>
      </c>
      <c r="C869" s="14">
        <v>82</v>
      </c>
      <c r="D869" s="80">
        <v>0.974972651163624</v>
      </c>
      <c r="E869" s="80">
        <v>0.9511674516601943</v>
      </c>
      <c r="F869" s="80">
        <v>0.9574676113801428</v>
      </c>
      <c r="G869" s="80">
        <v>0.9184056263687633</v>
      </c>
      <c r="H869" s="80">
        <v>10.024347404215876</v>
      </c>
      <c r="I869" s="80">
        <v>6.307369945701943</v>
      </c>
      <c r="J869" s="80">
        <v>10.53899330419591</v>
      </c>
      <c r="K869" s="80">
        <v>5.792724045721906</v>
      </c>
      <c r="P869" s="1"/>
      <c r="Q869" s="1"/>
    </row>
    <row r="870" spans="1:17" ht="12.75">
      <c r="A870" s="11">
        <v>6383</v>
      </c>
      <c r="B870" s="14">
        <v>63</v>
      </c>
      <c r="C870" s="14">
        <v>83</v>
      </c>
      <c r="D870" s="80">
        <v>0.9773419243581776</v>
      </c>
      <c r="E870" s="80">
        <v>0.9556878762793436</v>
      </c>
      <c r="F870" s="80">
        <v>0.9599139872261834</v>
      </c>
      <c r="G870" s="80">
        <v>0.922917888940914</v>
      </c>
      <c r="H870" s="80">
        <v>10.024347404215876</v>
      </c>
      <c r="I870" s="80">
        <v>6.029884548794651</v>
      </c>
      <c r="J870" s="80">
        <v>10.48914363467953</v>
      </c>
      <c r="K870" s="80">
        <v>5.565088318330995</v>
      </c>
      <c r="P870" s="1"/>
      <c r="Q870" s="1"/>
    </row>
    <row r="871" spans="1:17" ht="12.75">
      <c r="A871" s="11">
        <v>6384</v>
      </c>
      <c r="B871" s="14">
        <v>63</v>
      </c>
      <c r="C871" s="14">
        <v>84</v>
      </c>
      <c r="D871" s="80">
        <v>0.9795506646739022</v>
      </c>
      <c r="E871" s="80">
        <v>0.9599209200067726</v>
      </c>
      <c r="F871" s="80">
        <v>0.9622638460227497</v>
      </c>
      <c r="G871" s="80">
        <v>0.9272721609772933</v>
      </c>
      <c r="H871" s="80">
        <v>10.024347404215876</v>
      </c>
      <c r="I871" s="80">
        <v>5.754899091682715</v>
      </c>
      <c r="J871" s="80">
        <v>10.442888778947697</v>
      </c>
      <c r="K871" s="80">
        <v>5.336357716950893</v>
      </c>
      <c r="P871" s="1"/>
      <c r="Q871" s="1"/>
    </row>
    <row r="872" spans="1:17" ht="12.75">
      <c r="A872" s="11">
        <v>6385</v>
      </c>
      <c r="B872" s="14">
        <v>63</v>
      </c>
      <c r="C872" s="14">
        <v>85</v>
      </c>
      <c r="D872" s="80">
        <v>0.9816042774479775</v>
      </c>
      <c r="E872" s="80">
        <v>0.9638731347982078</v>
      </c>
      <c r="F872" s="80">
        <v>0.9645157321924926</v>
      </c>
      <c r="G872" s="80">
        <v>0.9314634342390535</v>
      </c>
      <c r="H872" s="80">
        <v>10.024347404215876</v>
      </c>
      <c r="I872" s="80">
        <v>5.482064905648727</v>
      </c>
      <c r="J872" s="80">
        <v>10.400069306127646</v>
      </c>
      <c r="K872" s="80">
        <v>5.106343003736956</v>
      </c>
      <c r="P872" s="1"/>
      <c r="Q872" s="1"/>
    </row>
    <row r="873" spans="1:17" ht="12.75">
      <c r="A873" s="11">
        <v>6386</v>
      </c>
      <c r="B873" s="14">
        <v>63</v>
      </c>
      <c r="C873" s="14">
        <v>86</v>
      </c>
      <c r="D873" s="80">
        <v>0.983504905963195</v>
      </c>
      <c r="E873" s="80">
        <v>0.9675451577157957</v>
      </c>
      <c r="F873" s="80">
        <v>0.9666672560006301</v>
      </c>
      <c r="G873" s="80">
        <v>0.9354849748197079</v>
      </c>
      <c r="H873" s="80">
        <v>10.024347404215876</v>
      </c>
      <c r="I873" s="80">
        <v>5.2119890821580235</v>
      </c>
      <c r="J873" s="80">
        <v>10.360599011090708</v>
      </c>
      <c r="K873" s="80">
        <v>4.8757374752831915</v>
      </c>
      <c r="P873" s="1"/>
      <c r="Q873" s="1"/>
    </row>
    <row r="874" spans="1:17" ht="12.75">
      <c r="A874" s="11">
        <v>6387</v>
      </c>
      <c r="B874" s="14">
        <v>63</v>
      </c>
      <c r="C874" s="14">
        <v>87</v>
      </c>
      <c r="D874" s="80">
        <v>0.9852530853834928</v>
      </c>
      <c r="E874" s="80">
        <v>0.9709347930073975</v>
      </c>
      <c r="F874" s="80">
        <v>0.968715945853996</v>
      </c>
      <c r="G874" s="80">
        <v>0.939329898449928</v>
      </c>
      <c r="H874" s="80">
        <v>10.024347404215876</v>
      </c>
      <c r="I874" s="80">
        <v>4.946121077754667</v>
      </c>
      <c r="J874" s="80">
        <v>10.324429072282202</v>
      </c>
      <c r="K874" s="80">
        <v>4.64603940968834</v>
      </c>
      <c r="P874" s="1"/>
      <c r="Q874" s="1"/>
    </row>
    <row r="875" spans="1:17" ht="12.75">
      <c r="A875" s="11">
        <v>6388</v>
      </c>
      <c r="B875" s="14">
        <v>63</v>
      </c>
      <c r="C875" s="14">
        <v>88</v>
      </c>
      <c r="D875" s="80">
        <v>0.9868488919268467</v>
      </c>
      <c r="E875" s="80">
        <v>0.9740391972909198</v>
      </c>
      <c r="F875" s="80">
        <v>0.9706602823542176</v>
      </c>
      <c r="G875" s="80">
        <v>0.9429931301730283</v>
      </c>
      <c r="H875" s="80">
        <v>10.024347404215876</v>
      </c>
      <c r="I875" s="80">
        <v>4.686737143178807</v>
      </c>
      <c r="J875" s="80">
        <v>10.291523618450304</v>
      </c>
      <c r="K875" s="80">
        <v>4.41956092894438</v>
      </c>
      <c r="P875" s="1"/>
      <c r="Q875" s="1"/>
    </row>
    <row r="876" spans="1:17" ht="12.75">
      <c r="A876" s="11">
        <v>6389</v>
      </c>
      <c r="B876" s="14">
        <v>63</v>
      </c>
      <c r="C876" s="14">
        <v>89</v>
      </c>
      <c r="D876" s="80">
        <v>0.9882949955696081</v>
      </c>
      <c r="E876" s="80">
        <v>0.9768608352804108</v>
      </c>
      <c r="F876" s="80">
        <v>0.9725006363651174</v>
      </c>
      <c r="G876" s="80">
        <v>0.9464732249806932</v>
      </c>
      <c r="H876" s="80">
        <v>10.024347404215876</v>
      </c>
      <c r="I876" s="80">
        <v>4.436086549987851</v>
      </c>
      <c r="J876" s="80">
        <v>10.261796810943247</v>
      </c>
      <c r="K876" s="80">
        <v>4.198637143260479</v>
      </c>
      <c r="P876" s="1"/>
      <c r="Q876" s="1"/>
    </row>
    <row r="877" spans="1:17" ht="12.75">
      <c r="A877" s="11">
        <v>6390</v>
      </c>
      <c r="B877" s="14">
        <v>63</v>
      </c>
      <c r="C877" s="14">
        <v>90</v>
      </c>
      <c r="D877" s="80">
        <v>0.9895985378138928</v>
      </c>
      <c r="E877" s="80">
        <v>0.979411229066203</v>
      </c>
      <c r="F877" s="80">
        <v>0.9742392471651546</v>
      </c>
      <c r="G877" s="80">
        <v>0.9497723952419673</v>
      </c>
      <c r="H877" s="80">
        <v>10.024347404215876</v>
      </c>
      <c r="I877" s="80">
        <v>4.195454194507296</v>
      </c>
      <c r="J877" s="80">
        <v>10.23507501927802</v>
      </c>
      <c r="K877" s="80">
        <v>3.9847265794451534</v>
      </c>
      <c r="P877" s="1"/>
      <c r="Q877" s="1"/>
    </row>
    <row r="878" spans="1:17" ht="12.75">
      <c r="A878" s="11">
        <v>6440</v>
      </c>
      <c r="B878" s="14">
        <v>64</v>
      </c>
      <c r="C878" s="14">
        <v>40</v>
      </c>
      <c r="D878" s="80">
        <v>0.828131294455625</v>
      </c>
      <c r="E878" s="80">
        <v>0.7066758337475118</v>
      </c>
      <c r="F878" s="80">
        <v>0.8267716894573262</v>
      </c>
      <c r="G878" s="80">
        <v>0.7046980387601667</v>
      </c>
      <c r="H878" s="80">
        <v>9.805875798799011</v>
      </c>
      <c r="I878" s="80">
        <v>13.783123951665887</v>
      </c>
      <c r="J878" s="80">
        <v>13.876059333737672</v>
      </c>
      <c r="K878" s="80">
        <v>9.712940416727228</v>
      </c>
      <c r="P878" s="1"/>
      <c r="Q878" s="1"/>
    </row>
    <row r="879" spans="1:17" ht="12.75">
      <c r="A879" s="11">
        <v>6441</v>
      </c>
      <c r="B879" s="14">
        <v>64</v>
      </c>
      <c r="C879" s="14">
        <v>41</v>
      </c>
      <c r="D879" s="80">
        <v>0.8299511231450725</v>
      </c>
      <c r="E879" s="80">
        <v>0.7093303020417349</v>
      </c>
      <c r="F879" s="80">
        <v>0.8284402120260157</v>
      </c>
      <c r="G879" s="80">
        <v>0.7071258509637514</v>
      </c>
      <c r="H879" s="80">
        <v>9.805875798799011</v>
      </c>
      <c r="I879" s="80">
        <v>13.720078455574168</v>
      </c>
      <c r="J879" s="80">
        <v>13.824132101185864</v>
      </c>
      <c r="K879" s="80">
        <v>9.701822153187315</v>
      </c>
      <c r="P879" s="1"/>
      <c r="Q879" s="1"/>
    </row>
    <row r="880" spans="1:17" ht="12.75">
      <c r="A880" s="11">
        <v>6442</v>
      </c>
      <c r="B880" s="14">
        <v>64</v>
      </c>
      <c r="C880" s="14">
        <v>42</v>
      </c>
      <c r="D880" s="80">
        <v>0.83188443764242</v>
      </c>
      <c r="E880" s="80">
        <v>0.7121593655014467</v>
      </c>
      <c r="F880" s="80">
        <v>0.830216344924446</v>
      </c>
      <c r="G880" s="80">
        <v>0.7097178536580118</v>
      </c>
      <c r="H880" s="80">
        <v>9.805875798799011</v>
      </c>
      <c r="I880" s="80">
        <v>13.653405095911355</v>
      </c>
      <c r="J880" s="80">
        <v>13.769215534916802</v>
      </c>
      <c r="K880" s="80">
        <v>9.690065359793566</v>
      </c>
      <c r="P880" s="1"/>
      <c r="Q880" s="1"/>
    </row>
    <row r="881" spans="1:17" ht="12.75">
      <c r="A881" s="11">
        <v>6443</v>
      </c>
      <c r="B881" s="14">
        <v>64</v>
      </c>
      <c r="C881" s="14">
        <v>43</v>
      </c>
      <c r="D881" s="80">
        <v>0.8339340569324248</v>
      </c>
      <c r="E881" s="80">
        <v>0.715168864993721</v>
      </c>
      <c r="F881" s="80">
        <v>0.8320997439363945</v>
      </c>
      <c r="G881" s="80">
        <v>0.7124750077039774</v>
      </c>
      <c r="H881" s="80">
        <v>9.805875798799011</v>
      </c>
      <c r="I881" s="80">
        <v>13.582810729810578</v>
      </c>
      <c r="J881" s="80">
        <v>13.711273349246131</v>
      </c>
      <c r="K881" s="80">
        <v>9.677413179363459</v>
      </c>
      <c r="P881" s="1"/>
      <c r="Q881" s="1"/>
    </row>
    <row r="882" spans="1:17" ht="12.75">
      <c r="A882" s="11">
        <v>6444</v>
      </c>
      <c r="B882" s="14">
        <v>64</v>
      </c>
      <c r="C882" s="14">
        <v>44</v>
      </c>
      <c r="D882" s="80">
        <v>0.83610307190079</v>
      </c>
      <c r="E882" s="80">
        <v>0.71836521928609</v>
      </c>
      <c r="F882" s="80">
        <v>0.8340896667075026</v>
      </c>
      <c r="G882" s="80">
        <v>0.7153977822222893</v>
      </c>
      <c r="H882" s="80">
        <v>9.805875798799011</v>
      </c>
      <c r="I882" s="80">
        <v>13.507939235273321</v>
      </c>
      <c r="J882" s="80">
        <v>13.650265262764353</v>
      </c>
      <c r="K882" s="80">
        <v>9.66354977130798</v>
      </c>
      <c r="P882" s="1"/>
      <c r="Q882" s="1"/>
    </row>
    <row r="883" spans="1:17" ht="12.75">
      <c r="A883" s="11">
        <v>6445</v>
      </c>
      <c r="B883" s="14">
        <v>64</v>
      </c>
      <c r="C883" s="14">
        <v>45</v>
      </c>
      <c r="D883" s="80">
        <v>0.8383945740794356</v>
      </c>
      <c r="E883" s="80">
        <v>0.7217550430217851</v>
      </c>
      <c r="F883" s="80">
        <v>0.8361849916684777</v>
      </c>
      <c r="G883" s="80">
        <v>0.7184861732168721</v>
      </c>
      <c r="H883" s="80">
        <v>9.805875798799011</v>
      </c>
      <c r="I883" s="80">
        <v>13.428395766034505</v>
      </c>
      <c r="J883" s="80">
        <v>13.586154878453737</v>
      </c>
      <c r="K883" s="80">
        <v>9.64811668637978</v>
      </c>
      <c r="P883" s="1"/>
      <c r="Q883" s="1"/>
    </row>
    <row r="884" spans="1:17" ht="12.75">
      <c r="A884" s="11">
        <v>6446</v>
      </c>
      <c r="B884" s="14">
        <v>64</v>
      </c>
      <c r="C884" s="14">
        <v>46</v>
      </c>
      <c r="D884" s="80">
        <v>0.8408101868366691</v>
      </c>
      <c r="E884" s="80">
        <v>0.7253429743511985</v>
      </c>
      <c r="F884" s="80">
        <v>0.8383843167516263</v>
      </c>
      <c r="G884" s="80">
        <v>0.7217398394683735</v>
      </c>
      <c r="H884" s="80">
        <v>9.805875798799011</v>
      </c>
      <c r="I884" s="80">
        <v>13.343896372494022</v>
      </c>
      <c r="J884" s="80">
        <v>13.518950545526586</v>
      </c>
      <c r="K884" s="80">
        <v>9.630821625766448</v>
      </c>
      <c r="P884" s="1"/>
      <c r="Q884" s="1"/>
    </row>
    <row r="885" spans="1:17" ht="12.75">
      <c r="A885" s="11">
        <v>6447</v>
      </c>
      <c r="B885" s="14">
        <v>64</v>
      </c>
      <c r="C885" s="14">
        <v>47</v>
      </c>
      <c r="D885" s="80">
        <v>0.843350678685284</v>
      </c>
      <c r="E885" s="80">
        <v>0.7291325583524148</v>
      </c>
      <c r="F885" s="80">
        <v>0.8406861055061806</v>
      </c>
      <c r="G885" s="80">
        <v>0.72515831087597</v>
      </c>
      <c r="H885" s="80">
        <v>9.805875798799011</v>
      </c>
      <c r="I885" s="80">
        <v>13.254217516930261</v>
      </c>
      <c r="J885" s="80">
        <v>13.44868732916943</v>
      </c>
      <c r="K885" s="80">
        <v>9.611405986559841</v>
      </c>
      <c r="P885" s="1"/>
      <c r="Q885" s="1"/>
    </row>
    <row r="886" spans="1:17" ht="12.75">
      <c r="A886" s="11">
        <v>6448</v>
      </c>
      <c r="B886" s="14">
        <v>64</v>
      </c>
      <c r="C886" s="14">
        <v>48</v>
      </c>
      <c r="D886" s="80">
        <v>0.8460156223336355</v>
      </c>
      <c r="E886" s="80">
        <v>0.7331257153815964</v>
      </c>
      <c r="F886" s="80">
        <v>0.8430888081350041</v>
      </c>
      <c r="G886" s="80">
        <v>0.7287411635943334</v>
      </c>
      <c r="H886" s="80">
        <v>9.805875798799011</v>
      </c>
      <c r="I886" s="80">
        <v>13.159238816679528</v>
      </c>
      <c r="J886" s="80">
        <v>13.375435608195783</v>
      </c>
      <c r="K886" s="80">
        <v>9.589679007282758</v>
      </c>
      <c r="P886" s="1"/>
      <c r="Q886" s="1"/>
    </row>
    <row r="887" spans="1:17" ht="12.75">
      <c r="A887" s="11">
        <v>6449</v>
      </c>
      <c r="B887" s="14">
        <v>64</v>
      </c>
      <c r="C887" s="14">
        <v>49</v>
      </c>
      <c r="D887" s="80">
        <v>0.8488051031552531</v>
      </c>
      <c r="E887" s="80">
        <v>0.7373252831163941</v>
      </c>
      <c r="F887" s="80">
        <v>0.845590859060537</v>
      </c>
      <c r="G887" s="80">
        <v>0.7324880140609348</v>
      </c>
      <c r="H887" s="80">
        <v>9.805875798799011</v>
      </c>
      <c r="I887" s="80">
        <v>13.058770494396668</v>
      </c>
      <c r="J887" s="80">
        <v>13.299253427677533</v>
      </c>
      <c r="K887" s="80">
        <v>9.565392865518147</v>
      </c>
      <c r="P887" s="1"/>
      <c r="Q887" s="1"/>
    </row>
    <row r="888" spans="1:17" ht="12.75">
      <c r="A888" s="11">
        <v>6450</v>
      </c>
      <c r="B888" s="14">
        <v>64</v>
      </c>
      <c r="C888" s="14">
        <v>50</v>
      </c>
      <c r="D888" s="80">
        <v>0.8517197338625544</v>
      </c>
      <c r="E888" s="80">
        <v>0.7417350616076307</v>
      </c>
      <c r="F888" s="80">
        <v>0.8481905268114636</v>
      </c>
      <c r="G888" s="80">
        <v>0.7363982903035436</v>
      </c>
      <c r="H888" s="80">
        <v>9.805875798799011</v>
      </c>
      <c r="I888" s="80">
        <v>12.952536001165964</v>
      </c>
      <c r="J888" s="80">
        <v>13.22018643361126</v>
      </c>
      <c r="K888" s="80">
        <v>9.538225366353714</v>
      </c>
      <c r="P888" s="1"/>
      <c r="Q888" s="1"/>
    </row>
    <row r="889" spans="1:17" ht="12.75">
      <c r="A889" s="11">
        <v>6451</v>
      </c>
      <c r="B889" s="14">
        <v>64</v>
      </c>
      <c r="C889" s="14">
        <v>51</v>
      </c>
      <c r="D889" s="80">
        <v>0.8547593990078921</v>
      </c>
      <c r="E889" s="80">
        <v>0.7463579254455157</v>
      </c>
      <c r="F889" s="80">
        <v>0.8508858046518398</v>
      </c>
      <c r="G889" s="80">
        <v>0.7404710585739804</v>
      </c>
      <c r="H889" s="80">
        <v>9.805875798799011</v>
      </c>
      <c r="I889" s="80">
        <v>12.840287284823646</v>
      </c>
      <c r="J889" s="80">
        <v>13.138301965435272</v>
      </c>
      <c r="K889" s="80">
        <v>9.507861118187385</v>
      </c>
      <c r="P889" s="1"/>
      <c r="Q889" s="1"/>
    </row>
    <row r="890" spans="1:17" ht="12.75">
      <c r="A890" s="11">
        <v>6452</v>
      </c>
      <c r="B890" s="14">
        <v>64</v>
      </c>
      <c r="C890" s="14">
        <v>52</v>
      </c>
      <c r="D890" s="80">
        <v>0.8579227108290637</v>
      </c>
      <c r="E890" s="80">
        <v>0.7511949664433554</v>
      </c>
      <c r="F890" s="80">
        <v>0.8536743827696257</v>
      </c>
      <c r="G890" s="80">
        <v>0.7447049685866568</v>
      </c>
      <c r="H890" s="80">
        <v>9.805875798799011</v>
      </c>
      <c r="I890" s="80">
        <v>12.721857266955888</v>
      </c>
      <c r="J890" s="80">
        <v>13.053702749402586</v>
      </c>
      <c r="K890" s="80">
        <v>9.474030316352316</v>
      </c>
      <c r="P890" s="1"/>
      <c r="Q890" s="1"/>
    </row>
    <row r="891" spans="1:17" ht="12.75">
      <c r="A891" s="11">
        <v>6453</v>
      </c>
      <c r="B891" s="14">
        <v>64</v>
      </c>
      <c r="C891" s="14">
        <v>53</v>
      </c>
      <c r="D891" s="80">
        <v>0.8612074794018681</v>
      </c>
      <c r="E891" s="80">
        <v>0.7562461676828127</v>
      </c>
      <c r="F891" s="80">
        <v>0.8565536235355184</v>
      </c>
      <c r="G891" s="80">
        <v>0.7490982009877621</v>
      </c>
      <c r="H891" s="80">
        <v>9.805875798799011</v>
      </c>
      <c r="I891" s="80">
        <v>12.597108745540904</v>
      </c>
      <c r="J891" s="80">
        <v>12.96651304540802</v>
      </c>
      <c r="K891" s="80">
        <v>9.436471498931896</v>
      </c>
      <c r="P891" s="1"/>
      <c r="Q891" s="1"/>
    </row>
    <row r="892" spans="1:17" ht="12.75">
      <c r="A892" s="11">
        <v>6454</v>
      </c>
      <c r="B892" s="14">
        <v>64</v>
      </c>
      <c r="C892" s="14">
        <v>54</v>
      </c>
      <c r="D892" s="80">
        <v>0.8646133506051348</v>
      </c>
      <c r="E892" s="80">
        <v>0.7615144595483999</v>
      </c>
      <c r="F892" s="80">
        <v>0.8595203558605278</v>
      </c>
      <c r="G892" s="80">
        <v>0.7536481341664479</v>
      </c>
      <c r="H892" s="80">
        <v>9.805875798799011</v>
      </c>
      <c r="I892" s="80">
        <v>12.465635700008683</v>
      </c>
      <c r="J892" s="80">
        <v>12.876808412297487</v>
      </c>
      <c r="K892" s="80">
        <v>9.394703086510207</v>
      </c>
      <c r="P892" s="1"/>
      <c r="Q892" s="1"/>
    </row>
    <row r="893" spans="1:17" ht="12.75">
      <c r="A893" s="11">
        <v>6455</v>
      </c>
      <c r="B893" s="14">
        <v>64</v>
      </c>
      <c r="C893" s="14">
        <v>55</v>
      </c>
      <c r="D893" s="80">
        <v>0.8681396148128133</v>
      </c>
      <c r="E893" s="80">
        <v>0.7670023849783317</v>
      </c>
      <c r="F893" s="80">
        <v>0.8625705878305582</v>
      </c>
      <c r="G893" s="80">
        <v>0.758350873119555</v>
      </c>
      <c r="H893" s="80">
        <v>9.805875798799011</v>
      </c>
      <c r="I893" s="80">
        <v>12.326958079647275</v>
      </c>
      <c r="J893" s="80">
        <v>12.78467445583762</v>
      </c>
      <c r="K893" s="80">
        <v>9.348159422608664</v>
      </c>
      <c r="P893" s="1"/>
      <c r="Q893" s="1"/>
    </row>
    <row r="894" spans="1:17" ht="12.75">
      <c r="A894" s="11">
        <v>6456</v>
      </c>
      <c r="B894" s="14">
        <v>64</v>
      </c>
      <c r="C894" s="14">
        <v>56</v>
      </c>
      <c r="D894" s="80">
        <v>0.8717814573308784</v>
      </c>
      <c r="E894" s="80">
        <v>0.7727061951647354</v>
      </c>
      <c r="F894" s="80">
        <v>0.8656995366635092</v>
      </c>
      <c r="G894" s="80">
        <v>0.7632012545574524</v>
      </c>
      <c r="H894" s="80">
        <v>9.805875798799011</v>
      </c>
      <c r="I894" s="80">
        <v>12.18092293242958</v>
      </c>
      <c r="J894" s="80">
        <v>12.690303067530692</v>
      </c>
      <c r="K894" s="80">
        <v>9.296495663697897</v>
      </c>
      <c r="P894" s="1"/>
      <c r="Q894" s="1"/>
    </row>
    <row r="895" spans="1:17" ht="12.75">
      <c r="A895" s="11">
        <v>6457</v>
      </c>
      <c r="B895" s="14">
        <v>64</v>
      </c>
      <c r="C895" s="14">
        <v>57</v>
      </c>
      <c r="D895" s="80">
        <v>0.8755305851161425</v>
      </c>
      <c r="E895" s="80">
        <v>0.7786166289786761</v>
      </c>
      <c r="F895" s="80">
        <v>0.868901901734096</v>
      </c>
      <c r="G895" s="80">
        <v>0.7681932301594503</v>
      </c>
      <c r="H895" s="80">
        <v>9.805875798799011</v>
      </c>
      <c r="I895" s="80">
        <v>12.027672503994053</v>
      </c>
      <c r="J895" s="80">
        <v>12.593971710649868</v>
      </c>
      <c r="K895" s="80">
        <v>9.239576592143194</v>
      </c>
      <c r="P895" s="1"/>
      <c r="Q895" s="1"/>
    </row>
    <row r="896" spans="1:17" ht="12.75">
      <c r="A896" s="11">
        <v>6458</v>
      </c>
      <c r="B896" s="14">
        <v>64</v>
      </c>
      <c r="C896" s="14">
        <v>58</v>
      </c>
      <c r="D896" s="80">
        <v>0.8793753385384034</v>
      </c>
      <c r="E896" s="80">
        <v>0.784718888376881</v>
      </c>
      <c r="F896" s="80">
        <v>0.8721721533722067</v>
      </c>
      <c r="G896" s="80">
        <v>0.7733202864071875</v>
      </c>
      <c r="H896" s="80">
        <v>9.805875798799011</v>
      </c>
      <c r="I896" s="80">
        <v>11.867672523703659</v>
      </c>
      <c r="J896" s="80">
        <v>12.496036407485445</v>
      </c>
      <c r="K896" s="80">
        <v>9.177511915017224</v>
      </c>
      <c r="P896" s="1"/>
      <c r="Q896" s="1"/>
    </row>
    <row r="897" spans="1:17" ht="12.75">
      <c r="A897" s="11">
        <v>6459</v>
      </c>
      <c r="B897" s="14">
        <v>64</v>
      </c>
      <c r="C897" s="14">
        <v>59</v>
      </c>
      <c r="D897" s="80">
        <v>0.8833043140789744</v>
      </c>
      <c r="E897" s="80">
        <v>0.7909982328292487</v>
      </c>
      <c r="F897" s="80">
        <v>0.8755046907150095</v>
      </c>
      <c r="G897" s="80">
        <v>0.7785756716688293</v>
      </c>
      <c r="H897" s="80">
        <v>9.805875798799011</v>
      </c>
      <c r="I897" s="80">
        <v>11.701337267243586</v>
      </c>
      <c r="J897" s="80">
        <v>12.396836543774917</v>
      </c>
      <c r="K897" s="80">
        <v>9.110376522267678</v>
      </c>
      <c r="P897" s="1"/>
      <c r="Q897" s="1"/>
    </row>
    <row r="898" spans="1:17" ht="12.75">
      <c r="A898" s="11">
        <v>6460</v>
      </c>
      <c r="B898" s="14">
        <v>64</v>
      </c>
      <c r="C898" s="14">
        <v>60</v>
      </c>
      <c r="D898" s="80">
        <v>0.8873080599338574</v>
      </c>
      <c r="E898" s="80">
        <v>0.7974426955720494</v>
      </c>
      <c r="F898" s="80">
        <v>0.8788937019905109</v>
      </c>
      <c r="G898" s="80">
        <v>0.7839521582841665</v>
      </c>
      <c r="H898" s="80">
        <v>9.805875798799011</v>
      </c>
      <c r="I898" s="80">
        <v>11.52882058486999</v>
      </c>
      <c r="J898" s="80">
        <v>12.296652603689246</v>
      </c>
      <c r="K898" s="80">
        <v>9.038043779979755</v>
      </c>
      <c r="P898" s="1"/>
      <c r="Q898" s="1"/>
    </row>
    <row r="899" spans="1:17" ht="12.75">
      <c r="A899" s="11">
        <v>6461</v>
      </c>
      <c r="B899" s="14">
        <v>64</v>
      </c>
      <c r="C899" s="14">
        <v>61</v>
      </c>
      <c r="D899" s="80">
        <v>0.8913760688279692</v>
      </c>
      <c r="E899" s="80">
        <v>0.804038271102989</v>
      </c>
      <c r="F899" s="80">
        <v>0.882333058202113</v>
      </c>
      <c r="G899" s="80">
        <v>0.7894418499868894</v>
      </c>
      <c r="H899" s="80">
        <v>9.805875798799011</v>
      </c>
      <c r="I899" s="80">
        <v>11.350340060338736</v>
      </c>
      <c r="J899" s="80">
        <v>12.195782403923632</v>
      </c>
      <c r="K899" s="80">
        <v>8.960433455214114</v>
      </c>
      <c r="P899" s="1"/>
      <c r="Q899" s="1"/>
    </row>
    <row r="900" spans="1:17" ht="12.75">
      <c r="A900" s="11">
        <v>6462</v>
      </c>
      <c r="B900" s="14">
        <v>64</v>
      </c>
      <c r="C900" s="14">
        <v>62</v>
      </c>
      <c r="D900" s="80">
        <v>0.8954971177848543</v>
      </c>
      <c r="E900" s="80">
        <v>0.8107693807779929</v>
      </c>
      <c r="F900" s="80">
        <v>0.885816397157298</v>
      </c>
      <c r="G900" s="80">
        <v>0.7950362892590114</v>
      </c>
      <c r="H900" s="80">
        <v>9.805875798799011</v>
      </c>
      <c r="I900" s="80">
        <v>11.166150695052348</v>
      </c>
      <c r="J900" s="80">
        <v>12.09453147995001</v>
      </c>
      <c r="K900" s="80">
        <v>8.877495013901349</v>
      </c>
      <c r="P900" s="1"/>
      <c r="Q900" s="1"/>
    </row>
    <row r="901" spans="1:17" ht="12.75">
      <c r="A901" s="11">
        <v>6463</v>
      </c>
      <c r="B901" s="14">
        <v>64</v>
      </c>
      <c r="C901" s="14">
        <v>63</v>
      </c>
      <c r="D901" s="80">
        <v>0.8996593146109265</v>
      </c>
      <c r="E901" s="80">
        <v>0.8176188762758549</v>
      </c>
      <c r="F901" s="80">
        <v>0.8893372085728274</v>
      </c>
      <c r="G901" s="80">
        <v>0.8007265710504737</v>
      </c>
      <c r="H901" s="80">
        <v>9.805875798799011</v>
      </c>
      <c r="I901" s="80">
        <v>10.976552833162348</v>
      </c>
      <c r="J901" s="80">
        <v>11.99321111990891</v>
      </c>
      <c r="K901" s="80">
        <v>8.78921751205245</v>
      </c>
      <c r="P901" s="1"/>
      <c r="Q901" s="1"/>
    </row>
    <row r="902" spans="1:17" ht="12.75">
      <c r="A902" s="11">
        <v>6464</v>
      </c>
      <c r="B902" s="14">
        <v>64</v>
      </c>
      <c r="C902" s="14">
        <v>64</v>
      </c>
      <c r="D902" s="80">
        <v>0.9038490421177241</v>
      </c>
      <c r="E902" s="80">
        <v>0.8245662111746959</v>
      </c>
      <c r="F902" s="80">
        <v>0.8928890063052745</v>
      </c>
      <c r="G902" s="80">
        <v>0.8065036038757643</v>
      </c>
      <c r="H902" s="80">
        <v>9.805875798799011</v>
      </c>
      <c r="I902" s="80">
        <v>10.78204688352501</v>
      </c>
      <c r="J902" s="80">
        <v>11.892163013603646</v>
      </c>
      <c r="K902" s="80">
        <v>8.695759668720374</v>
      </c>
      <c r="P902" s="1"/>
      <c r="Q902" s="1"/>
    </row>
    <row r="903" spans="1:17" ht="12.75">
      <c r="A903" s="11">
        <v>6465</v>
      </c>
      <c r="B903" s="14">
        <v>64</v>
      </c>
      <c r="C903" s="14">
        <v>65</v>
      </c>
      <c r="D903" s="80">
        <v>0.9080537395914199</v>
      </c>
      <c r="E903" s="80">
        <v>0.8315919680440419</v>
      </c>
      <c r="F903" s="80">
        <v>0.8964654659919831</v>
      </c>
      <c r="G903" s="80">
        <v>0.8123583253312766</v>
      </c>
      <c r="H903" s="80">
        <v>9.805875798799011</v>
      </c>
      <c r="I903" s="80">
        <v>10.583019649789476</v>
      </c>
      <c r="J903" s="80">
        <v>11.791691328937514</v>
      </c>
      <c r="K903" s="80">
        <v>8.597204119650971</v>
      </c>
      <c r="P903" s="1"/>
      <c r="Q903" s="1"/>
    </row>
    <row r="904" spans="1:17" ht="12.75">
      <c r="A904" s="11">
        <v>6466</v>
      </c>
      <c r="B904" s="14">
        <v>64</v>
      </c>
      <c r="C904" s="14">
        <v>66</v>
      </c>
      <c r="D904" s="80">
        <v>0.9122635544384127</v>
      </c>
      <c r="E904" s="80">
        <v>0.8386806916898187</v>
      </c>
      <c r="F904" s="80">
        <v>0.9000602786583524</v>
      </c>
      <c r="G904" s="80">
        <v>0.818281457787984</v>
      </c>
      <c r="H904" s="80">
        <v>9.805875798799011</v>
      </c>
      <c r="I904" s="80">
        <v>10.379509973405066</v>
      </c>
      <c r="J904" s="80">
        <v>11.692025220041263</v>
      </c>
      <c r="K904" s="80">
        <v>8.493360552162816</v>
      </c>
      <c r="P904" s="1"/>
      <c r="Q904" s="1"/>
    </row>
    <row r="905" spans="1:17" ht="12.75">
      <c r="A905" s="11">
        <v>6467</v>
      </c>
      <c r="B905" s="14">
        <v>64</v>
      </c>
      <c r="C905" s="14">
        <v>67</v>
      </c>
      <c r="D905" s="80">
        <v>0.9164709122979484</v>
      </c>
      <c r="E905" s="80">
        <v>0.8458203132731201</v>
      </c>
      <c r="F905" s="80">
        <v>0.9036668603058218</v>
      </c>
      <c r="G905" s="80">
        <v>0.8242630160371687</v>
      </c>
      <c r="H905" s="80">
        <v>9.805875798799011</v>
      </c>
      <c r="I905" s="80">
        <v>10.171201717661095</v>
      </c>
      <c r="J905" s="80">
        <v>11.593332111938341</v>
      </c>
      <c r="K905" s="80">
        <v>8.383745404521765</v>
      </c>
      <c r="P905" s="1"/>
      <c r="Q905" s="1"/>
    </row>
    <row r="906" spans="1:17" ht="12.75">
      <c r="A906" s="11">
        <v>6468</v>
      </c>
      <c r="B906" s="14">
        <v>64</v>
      </c>
      <c r="C906" s="14">
        <v>68</v>
      </c>
      <c r="D906" s="80">
        <v>0.9206702704233831</v>
      </c>
      <c r="E906" s="80">
        <v>0.8530018633773903</v>
      </c>
      <c r="F906" s="80">
        <v>0.907278026889022</v>
      </c>
      <c r="G906" s="80">
        <v>0.8302917386258858</v>
      </c>
      <c r="H906" s="80">
        <v>9.805875798799011</v>
      </c>
      <c r="I906" s="80">
        <v>9.957383952091014</v>
      </c>
      <c r="J906" s="80">
        <v>11.495726117142883</v>
      </c>
      <c r="K906" s="80">
        <v>8.267533633747142</v>
      </c>
      <c r="P906" s="1"/>
      <c r="Q906" s="1"/>
    </row>
    <row r="907" spans="1:17" ht="12.75">
      <c r="A907" s="11">
        <v>6469</v>
      </c>
      <c r="B907" s="14">
        <v>64</v>
      </c>
      <c r="C907" s="14">
        <v>69</v>
      </c>
      <c r="D907" s="80">
        <v>0.924861218127316</v>
      </c>
      <c r="E907" s="80">
        <v>0.8602249624200438</v>
      </c>
      <c r="F907" s="80">
        <v>0.9108853860684946</v>
      </c>
      <c r="G907" s="80">
        <v>0.8363540204279917</v>
      </c>
      <c r="H907" s="80">
        <v>9.805875798799011</v>
      </c>
      <c r="I907" s="80">
        <v>9.736404867527444</v>
      </c>
      <c r="J907" s="80">
        <v>11.39919931085521</v>
      </c>
      <c r="K907" s="80">
        <v>8.143081355471246</v>
      </c>
      <c r="P907" s="1"/>
      <c r="Q907" s="1"/>
    </row>
    <row r="908" spans="1:17" ht="12.75">
      <c r="A908" s="11">
        <v>6470</v>
      </c>
      <c r="B908" s="14">
        <v>64</v>
      </c>
      <c r="C908" s="14">
        <v>70</v>
      </c>
      <c r="D908" s="80">
        <v>0.9290401864857459</v>
      </c>
      <c r="E908" s="80">
        <v>0.8674837046816942</v>
      </c>
      <c r="F908" s="80">
        <v>0.9144788185487485</v>
      </c>
      <c r="G908" s="80">
        <v>0.8424329567905494</v>
      </c>
      <c r="H908" s="80">
        <v>9.805875798799011</v>
      </c>
      <c r="I908" s="80">
        <v>9.506681920448004</v>
      </c>
      <c r="J908" s="80">
        <v>11.303815559736746</v>
      </c>
      <c r="K908" s="80">
        <v>8.008742159510271</v>
      </c>
      <c r="P908" s="1"/>
      <c r="Q908" s="1"/>
    </row>
    <row r="909" spans="1:17" ht="12.75">
      <c r="A909" s="11">
        <v>6471</v>
      </c>
      <c r="B909" s="14">
        <v>64</v>
      </c>
      <c r="C909" s="14">
        <v>71</v>
      </c>
      <c r="D909" s="80">
        <v>0.9331937288529372</v>
      </c>
      <c r="E909" s="80">
        <v>0.8747546337140772</v>
      </c>
      <c r="F909" s="80">
        <v>0.9180470027277424</v>
      </c>
      <c r="G909" s="80">
        <v>0.8485091358333098</v>
      </c>
      <c r="H909" s="80">
        <v>9.805875798799011</v>
      </c>
      <c r="I909" s="80">
        <v>9.267772420208832</v>
      </c>
      <c r="J909" s="80">
        <v>11.209858651636665</v>
      </c>
      <c r="K909" s="80">
        <v>7.863789567371178</v>
      </c>
      <c r="P909" s="1"/>
      <c r="Q909" s="1"/>
    </row>
    <row r="910" spans="1:17" ht="12.75">
      <c r="A910" s="11">
        <v>6472</v>
      </c>
      <c r="B910" s="14">
        <v>64</v>
      </c>
      <c r="C910" s="14">
        <v>72</v>
      </c>
      <c r="D910" s="80">
        <v>0.9373008641005425</v>
      </c>
      <c r="E910" s="80">
        <v>0.882000212992353</v>
      </c>
      <c r="F910" s="80">
        <v>0.9215785616384613</v>
      </c>
      <c r="G910" s="80">
        <v>0.8545625382212624</v>
      </c>
      <c r="H910" s="80">
        <v>9.805875798799011</v>
      </c>
      <c r="I910" s="80">
        <v>9.0203343406864</v>
      </c>
      <c r="J910" s="80">
        <v>11.117770329704024</v>
      </c>
      <c r="K910" s="80">
        <v>7.708439809781387</v>
      </c>
      <c r="P910" s="1"/>
      <c r="Q910" s="1"/>
    </row>
    <row r="911" spans="1:17" ht="12.75">
      <c r="A911" s="11">
        <v>6473</v>
      </c>
      <c r="B911" s="14">
        <v>64</v>
      </c>
      <c r="C911" s="14">
        <v>73</v>
      </c>
      <c r="D911" s="80">
        <v>0.9413353434058618</v>
      </c>
      <c r="E911" s="80">
        <v>0.8891723527875154</v>
      </c>
      <c r="F911" s="80">
        <v>0.9250632104423047</v>
      </c>
      <c r="G911" s="80">
        <v>0.8605745188263031</v>
      </c>
      <c r="H911" s="80">
        <v>9.805875798799011</v>
      </c>
      <c r="I911" s="80">
        <v>8.766099567326068</v>
      </c>
      <c r="J911" s="80">
        <v>11.028093448989987</v>
      </c>
      <c r="K911" s="80">
        <v>7.543881917135094</v>
      </c>
      <c r="P911" s="1"/>
      <c r="Q911" s="1"/>
    </row>
    <row r="912" spans="1:17" ht="12.75">
      <c r="A912" s="11">
        <v>6474</v>
      </c>
      <c r="B912" s="14">
        <v>64</v>
      </c>
      <c r="C912" s="14">
        <v>74</v>
      </c>
      <c r="D912" s="80">
        <v>0.9452770867027802</v>
      </c>
      <c r="E912" s="80">
        <v>0.8962326265009152</v>
      </c>
      <c r="F912" s="80">
        <v>0.9284922136716003</v>
      </c>
      <c r="G912" s="80">
        <v>0.8665286669107158</v>
      </c>
      <c r="H912" s="80">
        <v>9.805875798799011</v>
      </c>
      <c r="I912" s="80">
        <v>8.506256302654792</v>
      </c>
      <c r="J912" s="80">
        <v>10.941217167113473</v>
      </c>
      <c r="K912" s="80">
        <v>7.370914934340332</v>
      </c>
      <c r="P912" s="1"/>
      <c r="Q912" s="1"/>
    </row>
    <row r="913" spans="1:17" ht="12.75">
      <c r="A913" s="11">
        <v>6475</v>
      </c>
      <c r="B913" s="14">
        <v>64</v>
      </c>
      <c r="C913" s="14">
        <v>75</v>
      </c>
      <c r="D913" s="80">
        <v>0.9491133800662892</v>
      </c>
      <c r="E913" s="80">
        <v>0.9031548810087324</v>
      </c>
      <c r="F913" s="80">
        <v>0.9318576874513462</v>
      </c>
      <c r="G913" s="80">
        <v>0.8724096747257172</v>
      </c>
      <c r="H913" s="80">
        <v>9.805875798799011</v>
      </c>
      <c r="I913" s="80">
        <v>8.241080326984909</v>
      </c>
      <c r="J913" s="80">
        <v>10.85735791833051</v>
      </c>
      <c r="K913" s="80">
        <v>7.189598207453411</v>
      </c>
      <c r="P913" s="1"/>
      <c r="Q913" s="1"/>
    </row>
    <row r="914" spans="1:17" ht="12.75">
      <c r="A914" s="11">
        <v>6476</v>
      </c>
      <c r="B914" s="14">
        <v>64</v>
      </c>
      <c r="C914" s="14">
        <v>76</v>
      </c>
      <c r="D914" s="80">
        <v>0.9528301592873658</v>
      </c>
      <c r="E914" s="80">
        <v>0.9099098564124436</v>
      </c>
      <c r="F914" s="80">
        <v>0.935152217248351</v>
      </c>
      <c r="G914" s="80">
        <v>0.8782027181686433</v>
      </c>
      <c r="H914" s="80">
        <v>9.805875798799011</v>
      </c>
      <c r="I914" s="80">
        <v>7.971273340203032</v>
      </c>
      <c r="J914" s="80">
        <v>10.776755224370499</v>
      </c>
      <c r="K914" s="80">
        <v>7.000393914631543</v>
      </c>
      <c r="P914" s="1"/>
      <c r="Q914" s="1"/>
    </row>
    <row r="915" spans="1:17" ht="12.75">
      <c r="A915" s="11">
        <v>6477</v>
      </c>
      <c r="B915" s="14">
        <v>64</v>
      </c>
      <c r="C915" s="14">
        <v>77</v>
      </c>
      <c r="D915" s="80">
        <v>0.9564131510067025</v>
      </c>
      <c r="E915" s="80">
        <v>0.9164672322629253</v>
      </c>
      <c r="F915" s="80">
        <v>0.9383692569586013</v>
      </c>
      <c r="G915" s="80">
        <v>0.8838942006053128</v>
      </c>
      <c r="H915" s="80">
        <v>9.805875798799011</v>
      </c>
      <c r="I915" s="80">
        <v>7.697902479305659</v>
      </c>
      <c r="J915" s="80">
        <v>10.699646919821138</v>
      </c>
      <c r="K915" s="80">
        <v>6.804131358283531</v>
      </c>
      <c r="P915" s="1"/>
      <c r="Q915" s="1"/>
    </row>
    <row r="916" spans="1:17" ht="12.75">
      <c r="A916" s="11">
        <v>6478</v>
      </c>
      <c r="B916" s="14">
        <v>64</v>
      </c>
      <c r="C916" s="14">
        <v>78</v>
      </c>
      <c r="D916" s="80">
        <v>0.9598486518364642</v>
      </c>
      <c r="E916" s="80">
        <v>0.9227971041411832</v>
      </c>
      <c r="F916" s="80">
        <v>0.9415035112372045</v>
      </c>
      <c r="G916" s="80">
        <v>0.8894724935154615</v>
      </c>
      <c r="H916" s="80">
        <v>9.805875798799011</v>
      </c>
      <c r="I916" s="80">
        <v>7.422383396961946</v>
      </c>
      <c r="J916" s="80">
        <v>10.626253327837452</v>
      </c>
      <c r="K916" s="80">
        <v>6.602005867923504</v>
      </c>
      <c r="P916" s="1"/>
      <c r="Q916" s="1"/>
    </row>
    <row r="917" spans="1:17" ht="12.75">
      <c r="A917" s="11">
        <v>6479</v>
      </c>
      <c r="B917" s="14">
        <v>64</v>
      </c>
      <c r="C917" s="14">
        <v>79</v>
      </c>
      <c r="D917" s="80">
        <v>0.9631298003564708</v>
      </c>
      <c r="E917" s="80">
        <v>0.928881745088404</v>
      </c>
      <c r="F917" s="80">
        <v>0.9445507638735486</v>
      </c>
      <c r="G917" s="80">
        <v>0.8949277061776033</v>
      </c>
      <c r="H917" s="80">
        <v>9.805875798799011</v>
      </c>
      <c r="I917" s="80">
        <v>7.145273192322084</v>
      </c>
      <c r="J917" s="80">
        <v>10.55664604310397</v>
      </c>
      <c r="K917" s="80">
        <v>6.394502948017124</v>
      </c>
      <c r="P917" s="1"/>
      <c r="Q917" s="1"/>
    </row>
    <row r="918" spans="1:17" ht="12.75">
      <c r="A918" s="11">
        <v>6480</v>
      </c>
      <c r="B918" s="14">
        <v>64</v>
      </c>
      <c r="C918" s="14">
        <v>80</v>
      </c>
      <c r="D918" s="80">
        <v>0.9662537423119377</v>
      </c>
      <c r="E918" s="80">
        <v>0.9347107525135173</v>
      </c>
      <c r="F918" s="80">
        <v>0.9475069780814234</v>
      </c>
      <c r="G918" s="80">
        <v>0.9002501283611597</v>
      </c>
      <c r="H918" s="80">
        <v>9.805875798799011</v>
      </c>
      <c r="I918" s="80">
        <v>6.866548106596771</v>
      </c>
      <c r="J918" s="80">
        <v>10.49081309103396</v>
      </c>
      <c r="K918" s="80">
        <v>6.181610814361822</v>
      </c>
      <c r="P918" s="1"/>
      <c r="Q918" s="1"/>
    </row>
    <row r="919" spans="1:17" ht="12.75">
      <c r="A919" s="11">
        <v>6481</v>
      </c>
      <c r="B919" s="14">
        <v>64</v>
      </c>
      <c r="C919" s="14">
        <v>81</v>
      </c>
      <c r="D919" s="80">
        <v>0.9692152799192147</v>
      </c>
      <c r="E919" s="80">
        <v>0.9402693512608913</v>
      </c>
      <c r="F919" s="80">
        <v>0.9503680700243342</v>
      </c>
      <c r="G919" s="80">
        <v>0.9054298396261317</v>
      </c>
      <c r="H919" s="80">
        <v>9.805875798799011</v>
      </c>
      <c r="I919" s="80">
        <v>6.586841515746216</v>
      </c>
      <c r="J919" s="80">
        <v>10.428794457300384</v>
      </c>
      <c r="K919" s="80">
        <v>5.963922857244842</v>
      </c>
      <c r="P919" s="1"/>
      <c r="Q919" s="1"/>
    </row>
    <row r="920" spans="1:17" ht="12.75">
      <c r="A920" s="11">
        <v>6482</v>
      </c>
      <c r="B920" s="14">
        <v>64</v>
      </c>
      <c r="C920" s="14">
        <v>82</v>
      </c>
      <c r="D920" s="80">
        <v>0.9720082784743673</v>
      </c>
      <c r="E920" s="80">
        <v>0.9455409593704032</v>
      </c>
      <c r="F920" s="80">
        <v>0.9531305051438506</v>
      </c>
      <c r="G920" s="80">
        <v>0.9104578076131833</v>
      </c>
      <c r="H920" s="80">
        <v>9.805875798799011</v>
      </c>
      <c r="I920" s="80">
        <v>6.307369945701943</v>
      </c>
      <c r="J920" s="80">
        <v>10.37065153193188</v>
      </c>
      <c r="K920" s="80">
        <v>5.742594212569074</v>
      </c>
      <c r="P920" s="1"/>
      <c r="Q920" s="1"/>
    </row>
    <row r="921" spans="1:17" ht="12.75">
      <c r="A921" s="11">
        <v>6483</v>
      </c>
      <c r="B921" s="14">
        <v>64</v>
      </c>
      <c r="C921" s="14">
        <v>83</v>
      </c>
      <c r="D921" s="80">
        <v>0.9746267901536297</v>
      </c>
      <c r="E921" s="80">
        <v>0.9505093178925922</v>
      </c>
      <c r="F921" s="80">
        <v>0.9557919356940396</v>
      </c>
      <c r="G921" s="80">
        <v>0.9153270965488212</v>
      </c>
      <c r="H921" s="80">
        <v>9.805875798799011</v>
      </c>
      <c r="I921" s="80">
        <v>6.029884548794651</v>
      </c>
      <c r="J921" s="80">
        <v>10.316443631020856</v>
      </c>
      <c r="K921" s="80">
        <v>5.519316716572806</v>
      </c>
      <c r="P921" s="1"/>
      <c r="Q921" s="1"/>
    </row>
    <row r="922" spans="1:17" ht="12.75">
      <c r="A922" s="11">
        <v>6484</v>
      </c>
      <c r="B922" s="14">
        <v>64</v>
      </c>
      <c r="C922" s="14">
        <v>84</v>
      </c>
      <c r="D922" s="80">
        <v>0.9770722593413417</v>
      </c>
      <c r="E922" s="80">
        <v>0.9551723163122968</v>
      </c>
      <c r="F922" s="80">
        <v>0.9583509925686335</v>
      </c>
      <c r="G922" s="80">
        <v>0.9200325500543219</v>
      </c>
      <c r="H922" s="80">
        <v>9.805875798799011</v>
      </c>
      <c r="I922" s="80">
        <v>5.754899091682715</v>
      </c>
      <c r="J922" s="80">
        <v>10.266080403855577</v>
      </c>
      <c r="K922" s="80">
        <v>5.294694486626149</v>
      </c>
      <c r="P922" s="1"/>
      <c r="Q922" s="1"/>
    </row>
    <row r="923" spans="1:17" ht="12.75">
      <c r="A923" s="11">
        <v>6485</v>
      </c>
      <c r="B923" s="14">
        <v>64</v>
      </c>
      <c r="C923" s="14">
        <v>85</v>
      </c>
      <c r="D923" s="80">
        <v>0.9793499619292338</v>
      </c>
      <c r="E923" s="80">
        <v>0.9595355170955074</v>
      </c>
      <c r="F923" s="80">
        <v>0.9608057934977907</v>
      </c>
      <c r="G923" s="80">
        <v>0.9245680811979663</v>
      </c>
      <c r="H923" s="80">
        <v>9.805875798799011</v>
      </c>
      <c r="I923" s="80">
        <v>5.482064905648727</v>
      </c>
      <c r="J923" s="80">
        <v>10.219398473629385</v>
      </c>
      <c r="K923" s="80">
        <v>5.068542230818354</v>
      </c>
      <c r="P923" s="1"/>
      <c r="Q923" s="1"/>
    </row>
    <row r="924" spans="1:17" ht="12.75">
      <c r="A924" s="11">
        <v>6486</v>
      </c>
      <c r="B924" s="14">
        <v>64</v>
      </c>
      <c r="C924" s="14">
        <v>86</v>
      </c>
      <c r="D924" s="80">
        <v>0.9814615740800183</v>
      </c>
      <c r="E924" s="80">
        <v>0.9635979843557411</v>
      </c>
      <c r="F924" s="80">
        <v>0.9631534411314326</v>
      </c>
      <c r="G924" s="80">
        <v>0.9289257247306193</v>
      </c>
      <c r="H924" s="80">
        <v>9.805875798799011</v>
      </c>
      <c r="I924" s="80">
        <v>5.2119890821580235</v>
      </c>
      <c r="J924" s="80">
        <v>10.176314145525318</v>
      </c>
      <c r="K924" s="80">
        <v>4.841550735431717</v>
      </c>
      <c r="P924" s="1"/>
      <c r="Q924" s="1"/>
    </row>
    <row r="925" spans="1:17" ht="12.75">
      <c r="A925" s="11">
        <v>6487</v>
      </c>
      <c r="B925" s="14">
        <v>64</v>
      </c>
      <c r="C925" s="14">
        <v>87</v>
      </c>
      <c r="D925" s="80">
        <v>0.9834069959022381</v>
      </c>
      <c r="E925" s="80">
        <v>0.9673556596045108</v>
      </c>
      <c r="F925" s="80">
        <v>0.9653909529126066</v>
      </c>
      <c r="G925" s="80">
        <v>0.933097343030541</v>
      </c>
      <c r="H925" s="80">
        <v>9.805875798799011</v>
      </c>
      <c r="I925" s="80">
        <v>4.946121077754667</v>
      </c>
      <c r="J925" s="80">
        <v>10.136784440593443</v>
      </c>
      <c r="K925" s="80">
        <v>4.6152124359602364</v>
      </c>
      <c r="P925" s="1"/>
      <c r="Q925" s="1"/>
    </row>
    <row r="926" spans="1:17" ht="12.75">
      <c r="A926" s="11">
        <v>6488</v>
      </c>
      <c r="B926" s="14">
        <v>64</v>
      </c>
      <c r="C926" s="14">
        <v>88</v>
      </c>
      <c r="D926" s="80">
        <v>0.9851856270611099</v>
      </c>
      <c r="E926" s="80">
        <v>0.9708037779705324</v>
      </c>
      <c r="F926" s="80">
        <v>0.9675163997071957</v>
      </c>
      <c r="G926" s="80">
        <v>0.9370767723892326</v>
      </c>
      <c r="H926" s="80">
        <v>9.805875798799011</v>
      </c>
      <c r="I926" s="80">
        <v>4.686737143178807</v>
      </c>
      <c r="J926" s="80">
        <v>10.100780426811088</v>
      </c>
      <c r="K926" s="80">
        <v>4.39183251516673</v>
      </c>
      <c r="P926" s="1"/>
      <c r="Q926" s="1"/>
    </row>
    <row r="927" spans="1:17" ht="12.75">
      <c r="A927" s="11">
        <v>6489</v>
      </c>
      <c r="B927" s="14">
        <v>64</v>
      </c>
      <c r="C927" s="14">
        <v>89</v>
      </c>
      <c r="D927" s="80">
        <v>0.9867998007698346</v>
      </c>
      <c r="E927" s="80">
        <v>0.9739435519722459</v>
      </c>
      <c r="F927" s="80">
        <v>0.9695299489152823</v>
      </c>
      <c r="G927" s="80">
        <v>0.940861840569469</v>
      </c>
      <c r="H927" s="80">
        <v>9.805875798799011</v>
      </c>
      <c r="I927" s="80">
        <v>4.436086549987851</v>
      </c>
      <c r="J927" s="80">
        <v>10.068217792439828</v>
      </c>
      <c r="K927" s="80">
        <v>4.173744556347035</v>
      </c>
      <c r="P927" s="1"/>
      <c r="Q927" s="1"/>
    </row>
    <row r="928" spans="1:17" ht="12.75">
      <c r="A928" s="11">
        <v>6490</v>
      </c>
      <c r="B928" s="14">
        <v>64</v>
      </c>
      <c r="C928" s="14">
        <v>90</v>
      </c>
      <c r="D928" s="80">
        <v>0.9882569212953907</v>
      </c>
      <c r="E928" s="80">
        <v>0.9767864413647891</v>
      </c>
      <c r="F928" s="80">
        <v>0.9714338483640453</v>
      </c>
      <c r="G928" s="80">
        <v>0.9444544201838266</v>
      </c>
      <c r="H928" s="80">
        <v>9.805875798799011</v>
      </c>
      <c r="I928" s="80">
        <v>4.195454194507296</v>
      </c>
      <c r="J928" s="80">
        <v>10.038914734625115</v>
      </c>
      <c r="K928" s="80">
        <v>3.962415258681192</v>
      </c>
      <c r="P928" s="1"/>
      <c r="Q928" s="1"/>
    </row>
    <row r="929" spans="1:17" ht="12.75">
      <c r="A929" s="11">
        <v>6540</v>
      </c>
      <c r="B929" s="14">
        <v>65</v>
      </c>
      <c r="C929" s="14">
        <v>40</v>
      </c>
      <c r="D929" s="80">
        <v>0.8174170421867012</v>
      </c>
      <c r="E929" s="80">
        <v>0.6912132775710144</v>
      </c>
      <c r="F929" s="80">
        <v>0.81611824987668</v>
      </c>
      <c r="G929" s="80">
        <v>0.6893579107809277</v>
      </c>
      <c r="H929" s="80">
        <v>9.584322403280051</v>
      </c>
      <c r="I929" s="80">
        <v>13.783123951665887</v>
      </c>
      <c r="J929" s="80">
        <v>13.86594082359098</v>
      </c>
      <c r="K929" s="80">
        <v>9.50150553135496</v>
      </c>
      <c r="P929" s="1"/>
      <c r="Q929" s="1"/>
    </row>
    <row r="930" spans="1:17" ht="12.75">
      <c r="A930" s="11">
        <v>6541</v>
      </c>
      <c r="B930" s="14">
        <v>65</v>
      </c>
      <c r="C930" s="14">
        <v>41</v>
      </c>
      <c r="D930" s="80">
        <v>0.8192360991366593</v>
      </c>
      <c r="E930" s="80">
        <v>0.6938187207630667</v>
      </c>
      <c r="F930" s="80">
        <v>0.817775186881261</v>
      </c>
      <c r="G930" s="80">
        <v>0.6917256158107099</v>
      </c>
      <c r="H930" s="80">
        <v>9.584322403280051</v>
      </c>
      <c r="I930" s="80">
        <v>13.720078455574168</v>
      </c>
      <c r="J930" s="80">
        <v>13.813871140200924</v>
      </c>
      <c r="K930" s="80">
        <v>9.490529718653296</v>
      </c>
      <c r="P930" s="1"/>
      <c r="Q930" s="1"/>
    </row>
    <row r="931" spans="1:17" ht="12.75">
      <c r="A931" s="11">
        <v>6542</v>
      </c>
      <c r="B931" s="14">
        <v>65</v>
      </c>
      <c r="C931" s="14">
        <v>42</v>
      </c>
      <c r="D931" s="80">
        <v>0.821174264533862</v>
      </c>
      <c r="E931" s="80">
        <v>0.6966036114686915</v>
      </c>
      <c r="F931" s="80">
        <v>0.8195471365201016</v>
      </c>
      <c r="G931" s="80">
        <v>0.6942650247839035</v>
      </c>
      <c r="H931" s="80">
        <v>9.584322403280051</v>
      </c>
      <c r="I931" s="80">
        <v>13.653405095911355</v>
      </c>
      <c r="J931" s="80">
        <v>13.758645871893837</v>
      </c>
      <c r="K931" s="80">
        <v>9.479081627297571</v>
      </c>
      <c r="P931" s="1"/>
      <c r="Q931" s="1"/>
    </row>
    <row r="932" spans="1:17" ht="12.75">
      <c r="A932" s="11">
        <v>6543</v>
      </c>
      <c r="B932" s="14">
        <v>65</v>
      </c>
      <c r="C932" s="14">
        <v>43</v>
      </c>
      <c r="D932" s="80">
        <v>0.8232347990873384</v>
      </c>
      <c r="E932" s="80">
        <v>0.6995743913344145</v>
      </c>
      <c r="F932" s="80">
        <v>0.8214340222925093</v>
      </c>
      <c r="G932" s="80">
        <v>0.6969775454492049</v>
      </c>
      <c r="H932" s="80">
        <v>9.584322403280051</v>
      </c>
      <c r="I932" s="80">
        <v>13.582810729810578</v>
      </c>
      <c r="J932" s="80">
        <v>13.70021905032613</v>
      </c>
      <c r="K932" s="80">
        <v>9.4669140827645</v>
      </c>
      <c r="P932" s="1"/>
      <c r="Q932" s="1"/>
    </row>
    <row r="933" spans="1:17" ht="12.75">
      <c r="A933" s="11">
        <v>6544</v>
      </c>
      <c r="B933" s="14">
        <v>65</v>
      </c>
      <c r="C933" s="14">
        <v>44</v>
      </c>
      <c r="D933" s="80">
        <v>0.8254211979846229</v>
      </c>
      <c r="E933" s="80">
        <v>0.7027380339689479</v>
      </c>
      <c r="F933" s="80">
        <v>0.8234352328838437</v>
      </c>
      <c r="G933" s="80">
        <v>0.6998639224104439</v>
      </c>
      <c r="H933" s="80">
        <v>9.584322403280051</v>
      </c>
      <c r="I933" s="80">
        <v>13.507939235273321</v>
      </c>
      <c r="J933" s="80">
        <v>13.638542301673056</v>
      </c>
      <c r="K933" s="80">
        <v>9.453719336880319</v>
      </c>
      <c r="P933" s="1"/>
      <c r="Q933" s="1"/>
    </row>
    <row r="934" spans="1:17" ht="12.75">
      <c r="A934" s="11">
        <v>6545</v>
      </c>
      <c r="B934" s="14">
        <v>65</v>
      </c>
      <c r="C934" s="14">
        <v>45</v>
      </c>
      <c r="D934" s="80">
        <v>0.8277369257121705</v>
      </c>
      <c r="E934" s="80">
        <v>0.7061016796941668</v>
      </c>
      <c r="F934" s="80">
        <v>0.82554966783715</v>
      </c>
      <c r="G934" s="80">
        <v>0.7029242916699849</v>
      </c>
      <c r="H934" s="80">
        <v>9.584322403280051</v>
      </c>
      <c r="I934" s="80">
        <v>13.428395766034505</v>
      </c>
      <c r="J934" s="80">
        <v>13.573572587210528</v>
      </c>
      <c r="K934" s="80">
        <v>9.439145582104029</v>
      </c>
      <c r="P934" s="1"/>
      <c r="Q934" s="1"/>
    </row>
    <row r="935" spans="1:17" ht="12.75">
      <c r="A935" s="11">
        <v>6546</v>
      </c>
      <c r="B935" s="14">
        <v>65</v>
      </c>
      <c r="C935" s="14">
        <v>46</v>
      </c>
      <c r="D935" s="80">
        <v>0.8301838749708417</v>
      </c>
      <c r="E935" s="80">
        <v>0.7096703980181093</v>
      </c>
      <c r="F935" s="80">
        <v>0.8277758495262444</v>
      </c>
      <c r="G935" s="80">
        <v>0.7061583308889327</v>
      </c>
      <c r="H935" s="80">
        <v>9.584322403280051</v>
      </c>
      <c r="I935" s="80">
        <v>13.343896372494022</v>
      </c>
      <c r="J935" s="80">
        <v>13.505315185818812</v>
      </c>
      <c r="K935" s="80">
        <v>9.422903589955261</v>
      </c>
      <c r="P935" s="1"/>
      <c r="Q935" s="1"/>
    </row>
    <row r="936" spans="1:17" ht="12.75">
      <c r="A936" s="11">
        <v>6547</v>
      </c>
      <c r="B936" s="14">
        <v>65</v>
      </c>
      <c r="C936" s="14">
        <v>47</v>
      </c>
      <c r="D936" s="80">
        <v>0.8327630253313704</v>
      </c>
      <c r="E936" s="80">
        <v>0.7134481202115112</v>
      </c>
      <c r="F936" s="80">
        <v>0.8301121045795035</v>
      </c>
      <c r="G936" s="80">
        <v>0.7095655129256071</v>
      </c>
      <c r="H936" s="80">
        <v>9.584322403280051</v>
      </c>
      <c r="I936" s="80">
        <v>13.254217516930261</v>
      </c>
      <c r="J936" s="80">
        <v>13.433804269382126</v>
      </c>
      <c r="K936" s="80">
        <v>9.404735650828187</v>
      </c>
      <c r="P936" s="1"/>
      <c r="Q936" s="1"/>
    </row>
    <row r="937" spans="1:17" ht="12.75">
      <c r="A937" s="11">
        <v>6548</v>
      </c>
      <c r="B937" s="14">
        <v>65</v>
      </c>
      <c r="C937" s="14">
        <v>48</v>
      </c>
      <c r="D937" s="80">
        <v>0.8354740932742889</v>
      </c>
      <c r="E937" s="80">
        <v>0.7174371034058782</v>
      </c>
      <c r="F937" s="80">
        <v>0.8325567120058682</v>
      </c>
      <c r="G937" s="80">
        <v>0.713145315552196</v>
      </c>
      <c r="H937" s="80">
        <v>9.584322403280051</v>
      </c>
      <c r="I937" s="80">
        <v>13.159238816679528</v>
      </c>
      <c r="J937" s="80">
        <v>13.359111701611953</v>
      </c>
      <c r="K937" s="80">
        <v>9.384449518347628</v>
      </c>
      <c r="P937" s="1"/>
      <c r="Q937" s="1"/>
    </row>
    <row r="938" spans="1:17" ht="12.75">
      <c r="A938" s="11">
        <v>6549</v>
      </c>
      <c r="B938" s="14">
        <v>65</v>
      </c>
      <c r="C938" s="14">
        <v>49</v>
      </c>
      <c r="D938" s="80">
        <v>0.8383173862213802</v>
      </c>
      <c r="E938" s="80">
        <v>0.7216406412277286</v>
      </c>
      <c r="F938" s="80">
        <v>0.835107977843203</v>
      </c>
      <c r="G938" s="80">
        <v>0.7168973277857986</v>
      </c>
      <c r="H938" s="80">
        <v>9.584322403280051</v>
      </c>
      <c r="I938" s="80">
        <v>13.058770494396668</v>
      </c>
      <c r="J938" s="80">
        <v>13.281295226075716</v>
      </c>
      <c r="K938" s="80">
        <v>9.361797671601003</v>
      </c>
      <c r="P938" s="1"/>
      <c r="Q938" s="1"/>
    </row>
    <row r="939" spans="1:17" ht="12.75">
      <c r="A939" s="11">
        <v>6550</v>
      </c>
      <c r="B939" s="14">
        <v>65</v>
      </c>
      <c r="C939" s="14">
        <v>50</v>
      </c>
      <c r="D939" s="80">
        <v>0.8412938493132552</v>
      </c>
      <c r="E939" s="80">
        <v>0.7260631601070078</v>
      </c>
      <c r="F939" s="80">
        <v>0.8377641111571741</v>
      </c>
      <c r="G939" s="80">
        <v>0.7208210649830215</v>
      </c>
      <c r="H939" s="80">
        <v>9.584322403280051</v>
      </c>
      <c r="I939" s="80">
        <v>12.952536001165964</v>
      </c>
      <c r="J939" s="80">
        <v>13.200397609854639</v>
      </c>
      <c r="K939" s="80">
        <v>9.336460794591376</v>
      </c>
      <c r="P939" s="1"/>
      <c r="Q939" s="1"/>
    </row>
    <row r="940" spans="1:17" ht="12.75">
      <c r="A940" s="11">
        <v>6551</v>
      </c>
      <c r="B940" s="14">
        <v>65</v>
      </c>
      <c r="C940" s="14">
        <v>51</v>
      </c>
      <c r="D940" s="80">
        <v>0.8444037424463452</v>
      </c>
      <c r="E940" s="80">
        <v>0.7307082703128581</v>
      </c>
      <c r="F940" s="80">
        <v>0.8405231056215012</v>
      </c>
      <c r="G940" s="80">
        <v>0.724915787193877</v>
      </c>
      <c r="H940" s="80">
        <v>9.584322403280051</v>
      </c>
      <c r="I940" s="80">
        <v>12.840287284823646</v>
      </c>
      <c r="J940" s="80">
        <v>13.116482723230234</v>
      </c>
      <c r="K940" s="80">
        <v>9.308126964873463</v>
      </c>
      <c r="P940" s="1"/>
      <c r="Q940" s="1"/>
    </row>
    <row r="941" spans="1:17" ht="12.75">
      <c r="A941" s="11">
        <v>6552</v>
      </c>
      <c r="B941" s="14">
        <v>65</v>
      </c>
      <c r="C941" s="14">
        <v>52</v>
      </c>
      <c r="D941" s="80">
        <v>0.8476460714335037</v>
      </c>
      <c r="E941" s="80">
        <v>0.7355778901883124</v>
      </c>
      <c r="F941" s="80">
        <v>0.8433827206395845</v>
      </c>
      <c r="G941" s="80">
        <v>0.7291804607190006</v>
      </c>
      <c r="H941" s="80">
        <v>9.584322403280051</v>
      </c>
      <c r="I941" s="80">
        <v>12.721857266955888</v>
      </c>
      <c r="J941" s="80">
        <v>13.029649927115681</v>
      </c>
      <c r="K941" s="80">
        <v>9.27652974312026</v>
      </c>
      <c r="P941" s="1"/>
      <c r="Q941" s="1"/>
    </row>
    <row r="942" spans="1:17" ht="12.75">
      <c r="A942" s="11">
        <v>6553</v>
      </c>
      <c r="B942" s="14">
        <v>65</v>
      </c>
      <c r="C942" s="14">
        <v>53</v>
      </c>
      <c r="D942" s="80">
        <v>0.8510190864267165</v>
      </c>
      <c r="E942" s="80">
        <v>0.7406729532806052</v>
      </c>
      <c r="F942" s="80">
        <v>0.8463404594268215</v>
      </c>
      <c r="G942" s="80">
        <v>0.7336137132852297</v>
      </c>
      <c r="H942" s="80">
        <v>9.584322403280051</v>
      </c>
      <c r="I942" s="80">
        <v>12.597108745540904</v>
      </c>
      <c r="J942" s="80">
        <v>12.94001942534685</v>
      </c>
      <c r="K942" s="80">
        <v>9.241411723474105</v>
      </c>
      <c r="P942" s="1"/>
      <c r="Q942" s="1"/>
    </row>
    <row r="943" spans="1:17" ht="12.75">
      <c r="A943" s="11">
        <v>6554</v>
      </c>
      <c r="B943" s="14">
        <v>65</v>
      </c>
      <c r="C943" s="14">
        <v>54</v>
      </c>
      <c r="D943" s="80">
        <v>0.8545230922480329</v>
      </c>
      <c r="E943" s="80">
        <v>0.7459976596287441</v>
      </c>
      <c r="F943" s="80">
        <v>0.8493933610058184</v>
      </c>
      <c r="G943" s="80">
        <v>0.7382135060061249</v>
      </c>
      <c r="H943" s="80">
        <v>9.584322403280051</v>
      </c>
      <c r="I943" s="80">
        <v>12.465635700008683</v>
      </c>
      <c r="J943" s="80">
        <v>12.84765746859021</v>
      </c>
      <c r="K943" s="80">
        <v>9.202300634698524</v>
      </c>
      <c r="P943" s="1"/>
      <c r="Q943" s="1"/>
    </row>
    <row r="944" spans="1:17" ht="12.75">
      <c r="A944" s="11">
        <v>6555</v>
      </c>
      <c r="B944" s="14">
        <v>65</v>
      </c>
      <c r="C944" s="14">
        <v>55</v>
      </c>
      <c r="D944" s="80">
        <v>0.8581581246275211</v>
      </c>
      <c r="E944" s="80">
        <v>0.7515560107150453</v>
      </c>
      <c r="F944" s="80">
        <v>0.8525376752639375</v>
      </c>
      <c r="G944" s="80">
        <v>0.7429766162126823</v>
      </c>
      <c r="H944" s="80">
        <v>9.584322403280051</v>
      </c>
      <c r="I944" s="80">
        <v>12.326958079647275</v>
      </c>
      <c r="J944" s="80">
        <v>12.752638880715407</v>
      </c>
      <c r="K944" s="80">
        <v>9.158641602211917</v>
      </c>
      <c r="P944" s="1"/>
      <c r="Q944" s="1"/>
    </row>
    <row r="945" spans="1:17" ht="12.75">
      <c r="A945" s="11">
        <v>6556</v>
      </c>
      <c r="B945" s="14">
        <v>65</v>
      </c>
      <c r="C945" s="14">
        <v>56</v>
      </c>
      <c r="D945" s="80">
        <v>0.8619199409813033</v>
      </c>
      <c r="E945" s="80">
        <v>0.757345613998758</v>
      </c>
      <c r="F945" s="80">
        <v>0.855768867271552</v>
      </c>
      <c r="G945" s="80">
        <v>0.7478986043938077</v>
      </c>
      <c r="H945" s="80">
        <v>9.584322403280051</v>
      </c>
      <c r="I945" s="80">
        <v>12.18092293242958</v>
      </c>
      <c r="J945" s="80">
        <v>12.655150074317019</v>
      </c>
      <c r="K945" s="80">
        <v>9.11009526139261</v>
      </c>
      <c r="P945" s="1"/>
      <c r="Q945" s="1"/>
    </row>
    <row r="946" spans="1:17" ht="12.75">
      <c r="A946" s="11">
        <v>6557</v>
      </c>
      <c r="B946" s="14">
        <v>65</v>
      </c>
      <c r="C946" s="14">
        <v>57</v>
      </c>
      <c r="D946" s="80">
        <v>0.865800647540011</v>
      </c>
      <c r="E946" s="80">
        <v>0.7633584393777947</v>
      </c>
      <c r="F946" s="80">
        <v>0.8590818908143402</v>
      </c>
      <c r="G946" s="80">
        <v>0.7529741914847133</v>
      </c>
      <c r="H946" s="80">
        <v>9.584322403280051</v>
      </c>
      <c r="I946" s="80">
        <v>12.027672503994053</v>
      </c>
      <c r="J946" s="80">
        <v>12.555467928136263</v>
      </c>
      <c r="K946" s="80">
        <v>9.056526979137839</v>
      </c>
      <c r="P946" s="1"/>
      <c r="Q946" s="1"/>
    </row>
    <row r="947" spans="1:17" ht="12.75">
      <c r="A947" s="11">
        <v>6558</v>
      </c>
      <c r="B947" s="14">
        <v>65</v>
      </c>
      <c r="C947" s="14">
        <v>58</v>
      </c>
      <c r="D947" s="80">
        <v>0.8697887784220036</v>
      </c>
      <c r="E947" s="80">
        <v>0.7695807313839998</v>
      </c>
      <c r="F947" s="80">
        <v>0.8624714807773587</v>
      </c>
      <c r="G947" s="80">
        <v>0.7581976769837387</v>
      </c>
      <c r="H947" s="80">
        <v>9.584322403280051</v>
      </c>
      <c r="I947" s="80">
        <v>11.867672523703659</v>
      </c>
      <c r="J947" s="80">
        <v>12.45395318830785</v>
      </c>
      <c r="K947" s="80">
        <v>8.998041738675859</v>
      </c>
      <c r="P947" s="1"/>
      <c r="Q947" s="1"/>
    </row>
    <row r="948" spans="1:17" ht="12.75">
      <c r="A948" s="11">
        <v>6559</v>
      </c>
      <c r="B948" s="14">
        <v>65</v>
      </c>
      <c r="C948" s="14">
        <v>59</v>
      </c>
      <c r="D948" s="80">
        <v>0.8738731279071307</v>
      </c>
      <c r="E948" s="80">
        <v>0.7759988236340969</v>
      </c>
      <c r="F948" s="80">
        <v>0.8659323069890741</v>
      </c>
      <c r="G948" s="80">
        <v>0.76356315617284</v>
      </c>
      <c r="H948" s="80">
        <v>9.584322403280051</v>
      </c>
      <c r="I948" s="80">
        <v>11.701337267243586</v>
      </c>
      <c r="J948" s="80">
        <v>12.350949655304248</v>
      </c>
      <c r="K948" s="80">
        <v>8.934710015219387</v>
      </c>
      <c r="P948" s="1"/>
      <c r="Q948" s="1"/>
    </row>
    <row r="949" spans="1:17" ht="12.75">
      <c r="A949" s="11">
        <v>6560</v>
      </c>
      <c r="B949" s="14">
        <v>65</v>
      </c>
      <c r="C949" s="14">
        <v>60</v>
      </c>
      <c r="D949" s="80">
        <v>0.8780445508770429</v>
      </c>
      <c r="E949" s="80">
        <v>0.7826019755636712</v>
      </c>
      <c r="F949" s="80">
        <v>0.8694588052287328</v>
      </c>
      <c r="G949" s="80">
        <v>0.7690642404274733</v>
      </c>
      <c r="H949" s="80">
        <v>9.584322403280051</v>
      </c>
      <c r="I949" s="80">
        <v>11.52882058486999</v>
      </c>
      <c r="J949" s="80">
        <v>12.246739342022384</v>
      </c>
      <c r="K949" s="80">
        <v>8.866403646127658</v>
      </c>
      <c r="P949" s="1"/>
      <c r="Q949" s="1"/>
    </row>
    <row r="950" spans="1:17" ht="12.75">
      <c r="A950" s="11">
        <v>6561</v>
      </c>
      <c r="B950" s="14">
        <v>65</v>
      </c>
      <c r="C950" s="14">
        <v>61</v>
      </c>
      <c r="D950" s="80">
        <v>0.8822927368935961</v>
      </c>
      <c r="E950" s="80">
        <v>0.7893772959333268</v>
      </c>
      <c r="F950" s="80">
        <v>0.8730450450189973</v>
      </c>
      <c r="G950" s="80">
        <v>0.7746938253035272</v>
      </c>
      <c r="H950" s="80">
        <v>9.584322403280051</v>
      </c>
      <c r="I950" s="80">
        <v>11.350340060338736</v>
      </c>
      <c r="J950" s="80">
        <v>12.141624103779103</v>
      </c>
      <c r="K950" s="80">
        <v>8.793038359839683</v>
      </c>
      <c r="P950" s="1"/>
      <c r="Q950" s="1"/>
    </row>
    <row r="951" spans="1:17" ht="12.75">
      <c r="A951" s="11">
        <v>6562</v>
      </c>
      <c r="B951" s="14">
        <v>65</v>
      </c>
      <c r="C951" s="14">
        <v>62</v>
      </c>
      <c r="D951" s="80">
        <v>0.8866065518815125</v>
      </c>
      <c r="E951" s="80">
        <v>0.7963101933854206</v>
      </c>
      <c r="F951" s="80">
        <v>0.876684806789625</v>
      </c>
      <c r="G951" s="80">
        <v>0.7804441817297125</v>
      </c>
      <c r="H951" s="80">
        <v>9.584322403280051</v>
      </c>
      <c r="I951" s="80">
        <v>11.166150695052348</v>
      </c>
      <c r="J951" s="80">
        <v>12.035915756061609</v>
      </c>
      <c r="K951" s="80">
        <v>8.71455734227079</v>
      </c>
      <c r="P951" s="1"/>
      <c r="Q951" s="1"/>
    </row>
    <row r="952" spans="1:17" ht="12.75">
      <c r="A952" s="11">
        <v>6563</v>
      </c>
      <c r="B952" s="14">
        <v>65</v>
      </c>
      <c r="C952" s="14">
        <v>63</v>
      </c>
      <c r="D952" s="80">
        <v>0.8909740669683245</v>
      </c>
      <c r="E952" s="80">
        <v>0.8033843398395043</v>
      </c>
      <c r="F952" s="80">
        <v>0.8803716609530092</v>
      </c>
      <c r="G952" s="80">
        <v>0.7863070540911524</v>
      </c>
      <c r="H952" s="80">
        <v>9.584322403280051</v>
      </c>
      <c r="I952" s="80">
        <v>10.976552833162348</v>
      </c>
      <c r="J952" s="80">
        <v>11.92993431412262</v>
      </c>
      <c r="K952" s="80">
        <v>8.630940922319779</v>
      </c>
      <c r="P952" s="1"/>
      <c r="Q952" s="1"/>
    </row>
    <row r="953" spans="1:17" ht="12.75">
      <c r="A953" s="11">
        <v>6564</v>
      </c>
      <c r="B953" s="14">
        <v>65</v>
      </c>
      <c r="C953" s="14">
        <v>64</v>
      </c>
      <c r="D953" s="80">
        <v>0.8953813991934464</v>
      </c>
      <c r="E953" s="80">
        <v>0.8105796866414856</v>
      </c>
      <c r="F953" s="80">
        <v>0.8840991426002108</v>
      </c>
      <c r="G953" s="80">
        <v>0.7922739163945889</v>
      </c>
      <c r="H953" s="80">
        <v>9.584322403280051</v>
      </c>
      <c r="I953" s="80">
        <v>10.78204688352501</v>
      </c>
      <c r="J953" s="80">
        <v>11.824034775644629</v>
      </c>
      <c r="K953" s="80">
        <v>8.542334511160432</v>
      </c>
      <c r="P953" s="1"/>
      <c r="Q953" s="1"/>
    </row>
    <row r="954" spans="1:17" ht="12.75">
      <c r="A954" s="11">
        <v>6565</v>
      </c>
      <c r="B954" s="14">
        <v>65</v>
      </c>
      <c r="C954" s="14">
        <v>65</v>
      </c>
      <c r="D954" s="80">
        <v>0.8998156848398857</v>
      </c>
      <c r="E954" s="80">
        <v>0.8178772161618315</v>
      </c>
      <c r="F954" s="80">
        <v>0.8878608914792275</v>
      </c>
      <c r="G954" s="80">
        <v>0.7983361835554443</v>
      </c>
      <c r="H954" s="80">
        <v>9.584322403280051</v>
      </c>
      <c r="I954" s="80">
        <v>10.583019649789476</v>
      </c>
      <c r="J954" s="80">
        <v>11.71853453536432</v>
      </c>
      <c r="K954" s="80">
        <v>8.448807517705205</v>
      </c>
      <c r="P954" s="1"/>
      <c r="Q954" s="1"/>
    </row>
    <row r="955" spans="1:17" ht="12.75">
      <c r="A955" s="11">
        <v>6566</v>
      </c>
      <c r="B955" s="14">
        <v>65</v>
      </c>
      <c r="C955" s="14">
        <v>66</v>
      </c>
      <c r="D955" s="80">
        <v>0.9042668654373999</v>
      </c>
      <c r="E955" s="80">
        <v>0.8252619520427896</v>
      </c>
      <c r="F955" s="80">
        <v>0.8916504880278845</v>
      </c>
      <c r="G955" s="80">
        <v>0.8044849376451181</v>
      </c>
      <c r="H955" s="80">
        <v>9.584322403280051</v>
      </c>
      <c r="I955" s="80">
        <v>10.379509973405066</v>
      </c>
      <c r="J955" s="80">
        <v>11.613672942943463</v>
      </c>
      <c r="K955" s="80">
        <v>8.350159433741656</v>
      </c>
      <c r="P955" s="1"/>
      <c r="Q955" s="1"/>
    </row>
    <row r="956" spans="1:17" ht="12.75">
      <c r="A956" s="11">
        <v>6567</v>
      </c>
      <c r="B956" s="14">
        <v>65</v>
      </c>
      <c r="C956" s="14">
        <v>67</v>
      </c>
      <c r="D956" s="80">
        <v>0.9087272379997875</v>
      </c>
      <c r="E956" s="80">
        <v>0.8327223676373995</v>
      </c>
      <c r="F956" s="80">
        <v>0.89546113099262</v>
      </c>
      <c r="G956" s="80">
        <v>0.8107103843229594</v>
      </c>
      <c r="H956" s="80">
        <v>9.584322403280051</v>
      </c>
      <c r="I956" s="80">
        <v>10.171201717661095</v>
      </c>
      <c r="J956" s="80">
        <v>11.509625267389776</v>
      </c>
      <c r="K956" s="80">
        <v>8.24589885355137</v>
      </c>
      <c r="P956" s="1"/>
      <c r="Q956" s="1"/>
    </row>
    <row r="957" spans="1:17" ht="12.75">
      <c r="A957" s="11">
        <v>6568</v>
      </c>
      <c r="B957" s="14">
        <v>65</v>
      </c>
      <c r="C957" s="14">
        <v>68</v>
      </c>
      <c r="D957" s="80">
        <v>0.9131912043654268</v>
      </c>
      <c r="E957" s="80">
        <v>0.8402501048448154</v>
      </c>
      <c r="F957" s="80">
        <v>0.899285280962631</v>
      </c>
      <c r="G957" s="80">
        <v>0.8170012314808527</v>
      </c>
      <c r="H957" s="80">
        <v>9.584322403280051</v>
      </c>
      <c r="I957" s="80">
        <v>9.957383952091014</v>
      </c>
      <c r="J957" s="80">
        <v>11.406511404185027</v>
      </c>
      <c r="K957" s="80">
        <v>8.135194951186039</v>
      </c>
      <c r="P957" s="1"/>
      <c r="Q957" s="1"/>
    </row>
    <row r="958" spans="1:17" ht="12.75">
      <c r="A958" s="11">
        <v>6569</v>
      </c>
      <c r="B958" s="14">
        <v>65</v>
      </c>
      <c r="C958" s="14">
        <v>69</v>
      </c>
      <c r="D958" s="80">
        <v>0.9176586548069028</v>
      </c>
      <c r="E958" s="80">
        <v>0.8478458842922177</v>
      </c>
      <c r="F958" s="80">
        <v>0.9031139879576265</v>
      </c>
      <c r="G958" s="80">
        <v>0.8233435179614074</v>
      </c>
      <c r="H958" s="80">
        <v>9.584322403280051</v>
      </c>
      <c r="I958" s="80">
        <v>9.736404867527444</v>
      </c>
      <c r="J958" s="80">
        <v>11.30432143488088</v>
      </c>
      <c r="K958" s="80">
        <v>8.016405835926616</v>
      </c>
      <c r="P958" s="1"/>
      <c r="Q958" s="1"/>
    </row>
    <row r="959" spans="1:17" ht="12.75">
      <c r="A959" s="11">
        <v>6570</v>
      </c>
      <c r="B959" s="14">
        <v>65</v>
      </c>
      <c r="C959" s="14">
        <v>70</v>
      </c>
      <c r="D959" s="80">
        <v>0.9221259784005807</v>
      </c>
      <c r="E959" s="80">
        <v>0.8555044096417062</v>
      </c>
      <c r="F959" s="80">
        <v>0.9069363108995694</v>
      </c>
      <c r="G959" s="80">
        <v>0.8297195487720936</v>
      </c>
      <c r="H959" s="80">
        <v>9.584322403280051</v>
      </c>
      <c r="I959" s="80">
        <v>9.506681920448004</v>
      </c>
      <c r="J959" s="80">
        <v>11.203124490374119</v>
      </c>
      <c r="K959" s="80">
        <v>7.887879833353939</v>
      </c>
      <c r="P959" s="1"/>
      <c r="Q959" s="1"/>
    </row>
    <row r="960" spans="1:17" ht="12.75">
      <c r="A960" s="11">
        <v>6571</v>
      </c>
      <c r="B960" s="14">
        <v>65</v>
      </c>
      <c r="C960" s="14">
        <v>71</v>
      </c>
      <c r="D960" s="80">
        <v>0.9265786915487332</v>
      </c>
      <c r="E960" s="80">
        <v>0.8632013212064628</v>
      </c>
      <c r="F960" s="80">
        <v>0.9107398796124332</v>
      </c>
      <c r="G960" s="80">
        <v>0.8361087150499783</v>
      </c>
      <c r="H960" s="80">
        <v>9.584322403280051</v>
      </c>
      <c r="I960" s="80">
        <v>9.267772420208832</v>
      </c>
      <c r="J960" s="80">
        <v>11.10322953385245</v>
      </c>
      <c r="K960" s="80">
        <v>7.748865289636434</v>
      </c>
      <c r="P960" s="1"/>
      <c r="Q960" s="1"/>
    </row>
    <row r="961" spans="1:17" ht="12.75">
      <c r="A961" s="11">
        <v>6572</v>
      </c>
      <c r="B961" s="14">
        <v>65</v>
      </c>
      <c r="C961" s="14">
        <v>72</v>
      </c>
      <c r="D961" s="80">
        <v>0.9309938984642866</v>
      </c>
      <c r="E961" s="80">
        <v>0.8708967116707964</v>
      </c>
      <c r="F961" s="80">
        <v>0.9145121480995505</v>
      </c>
      <c r="G961" s="80">
        <v>0.8424895280941576</v>
      </c>
      <c r="H961" s="80">
        <v>9.584322403280051</v>
      </c>
      <c r="I961" s="80">
        <v>9.0203343406864</v>
      </c>
      <c r="J961" s="80">
        <v>11.005119522030043</v>
      </c>
      <c r="K961" s="80">
        <v>7.599537221936409</v>
      </c>
      <c r="P961" s="1"/>
      <c r="Q961" s="1"/>
    </row>
    <row r="962" spans="1:17" ht="12.75">
      <c r="A962" s="11">
        <v>6573</v>
      </c>
      <c r="B962" s="14">
        <v>65</v>
      </c>
      <c r="C962" s="14">
        <v>73</v>
      </c>
      <c r="D962" s="80">
        <v>0.9353426997965528</v>
      </c>
      <c r="E962" s="80">
        <v>0.8785387558405956</v>
      </c>
      <c r="F962" s="80">
        <v>0.9182416585150276</v>
      </c>
      <c r="G962" s="80">
        <v>0.8488417637293382</v>
      </c>
      <c r="H962" s="80">
        <v>9.584322403280051</v>
      </c>
      <c r="I962" s="80">
        <v>8.766099567326068</v>
      </c>
      <c r="J962" s="80">
        <v>10.909390552850073</v>
      </c>
      <c r="K962" s="80">
        <v>7.441031417756047</v>
      </c>
      <c r="P962" s="1"/>
      <c r="Q962" s="1"/>
    </row>
    <row r="963" spans="1:17" ht="12.75">
      <c r="A963" s="11">
        <v>6574</v>
      </c>
      <c r="B963" s="14">
        <v>65</v>
      </c>
      <c r="C963" s="14">
        <v>74</v>
      </c>
      <c r="D963" s="80">
        <v>0.9396026942108507</v>
      </c>
      <c r="E963" s="80">
        <v>0.8860855164413878</v>
      </c>
      <c r="F963" s="80">
        <v>0.9219185566299557</v>
      </c>
      <c r="G963" s="80">
        <v>0.855147412377372</v>
      </c>
      <c r="H963" s="80">
        <v>9.584322403280051</v>
      </c>
      <c r="I963" s="80">
        <v>8.506256302654792</v>
      </c>
      <c r="J963" s="80">
        <v>10.816475639700888</v>
      </c>
      <c r="K963" s="80">
        <v>7.274103066233957</v>
      </c>
      <c r="P963" s="1"/>
      <c r="Q963" s="1"/>
    </row>
    <row r="964" spans="1:17" ht="12.75">
      <c r="A964" s="11">
        <v>6575</v>
      </c>
      <c r="B964" s="14">
        <v>65</v>
      </c>
      <c r="C964" s="14">
        <v>75</v>
      </c>
      <c r="D964" s="80">
        <v>0.943759363778577</v>
      </c>
      <c r="E964" s="80">
        <v>0.8935079105446279</v>
      </c>
      <c r="F964" s="80">
        <v>0.9255338398510359</v>
      </c>
      <c r="G964" s="80">
        <v>0.8613894733759876</v>
      </c>
      <c r="H964" s="80">
        <v>9.584322403280051</v>
      </c>
      <c r="I964" s="80">
        <v>8.241080326984909</v>
      </c>
      <c r="J964" s="80">
        <v>10.72662288735422</v>
      </c>
      <c r="K964" s="80">
        <v>7.0987798429107425</v>
      </c>
      <c r="P964" s="1"/>
      <c r="Q964" s="1"/>
    </row>
    <row r="965" spans="1:17" ht="12.75">
      <c r="A965" s="11">
        <v>6576</v>
      </c>
      <c r="B965" s="14">
        <v>65</v>
      </c>
      <c r="C965" s="14">
        <v>76</v>
      </c>
      <c r="D965" s="80">
        <v>0.9477965606628224</v>
      </c>
      <c r="E965" s="80">
        <v>0.9007731065632821</v>
      </c>
      <c r="F965" s="80">
        <v>0.9290789502108049</v>
      </c>
      <c r="G965" s="80">
        <v>0.867551301184797</v>
      </c>
      <c r="H965" s="80">
        <v>9.584322403280051</v>
      </c>
      <c r="I965" s="80">
        <v>7.971273340203032</v>
      </c>
      <c r="J965" s="80">
        <v>10.640107185090258</v>
      </c>
      <c r="K965" s="80">
        <v>6.915488558392823</v>
      </c>
      <c r="P965" s="1"/>
      <c r="Q965" s="1"/>
    </row>
    <row r="966" spans="1:17" ht="12.75">
      <c r="A966" s="11">
        <v>6577</v>
      </c>
      <c r="B966" s="14">
        <v>65</v>
      </c>
      <c r="C966" s="14">
        <v>77</v>
      </c>
      <c r="D966" s="80">
        <v>0.9516977698247735</v>
      </c>
      <c r="E966" s="80">
        <v>0.9078467473952601</v>
      </c>
      <c r="F966" s="80">
        <v>0.9325462319485058</v>
      </c>
      <c r="G966" s="80">
        <v>0.8736174435458264</v>
      </c>
      <c r="H966" s="80">
        <v>9.584322403280051</v>
      </c>
      <c r="I966" s="80">
        <v>7.697902479305659</v>
      </c>
      <c r="J966" s="80">
        <v>10.55720299794962</v>
      </c>
      <c r="K966" s="80">
        <v>6.725021884636089</v>
      </c>
      <c r="P966" s="1"/>
      <c r="Q966" s="1"/>
    </row>
    <row r="967" spans="1:17" ht="12.75">
      <c r="A967" s="11">
        <v>6578</v>
      </c>
      <c r="B967" s="14">
        <v>65</v>
      </c>
      <c r="C967" s="14">
        <v>78</v>
      </c>
      <c r="D967" s="80">
        <v>0.9554469872807185</v>
      </c>
      <c r="E967" s="80">
        <v>0.9146945878044732</v>
      </c>
      <c r="F967" s="80">
        <v>0.9359293742107399</v>
      </c>
      <c r="G967" s="80">
        <v>0.8795744864364868</v>
      </c>
      <c r="H967" s="80">
        <v>9.584322403280051</v>
      </c>
      <c r="I967" s="80">
        <v>7.422383396961946</v>
      </c>
      <c r="J967" s="80">
        <v>10.478166735724486</v>
      </c>
      <c r="K967" s="80">
        <v>6.52853906451751</v>
      </c>
      <c r="P967" s="1"/>
      <c r="Q967" s="1"/>
    </row>
    <row r="968" spans="1:17" ht="12.75">
      <c r="A968" s="11">
        <v>6579</v>
      </c>
      <c r="B968" s="14">
        <v>65</v>
      </c>
      <c r="C968" s="14">
        <v>79</v>
      </c>
      <c r="D968" s="80">
        <v>0.9590356834159857</v>
      </c>
      <c r="E968" s="80">
        <v>0.9212954452588694</v>
      </c>
      <c r="F968" s="80">
        <v>0.939223243725352</v>
      </c>
      <c r="G968" s="80">
        <v>0.8854108446190122</v>
      </c>
      <c r="H968" s="80">
        <v>9.584322403280051</v>
      </c>
      <c r="I968" s="80">
        <v>7.145273192322084</v>
      </c>
      <c r="J968" s="80">
        <v>10.403093223354652</v>
      </c>
      <c r="K968" s="80">
        <v>6.326502372247482</v>
      </c>
      <c r="P968" s="1"/>
      <c r="Q968" s="1"/>
    </row>
    <row r="969" spans="1:17" ht="12.75">
      <c r="A969" s="11">
        <v>6580</v>
      </c>
      <c r="B969" s="14">
        <v>65</v>
      </c>
      <c r="C969" s="14">
        <v>80</v>
      </c>
      <c r="D969" s="80">
        <v>0.9624597360780552</v>
      </c>
      <c r="E969" s="80">
        <v>0.927636034645207</v>
      </c>
      <c r="F969" s="80">
        <v>0.9424229070947822</v>
      </c>
      <c r="G969" s="80">
        <v>0.8911150907267658</v>
      </c>
      <c r="H969" s="80">
        <v>9.584322403280051</v>
      </c>
      <c r="I969" s="80">
        <v>6.866548106596771</v>
      </c>
      <c r="J969" s="80">
        <v>10.331985870887138</v>
      </c>
      <c r="K969" s="80">
        <v>6.118884638989684</v>
      </c>
      <c r="P969" s="1"/>
      <c r="Q969" s="1"/>
    </row>
    <row r="970" spans="1:17" ht="12.75">
      <c r="A970" s="11">
        <v>6581</v>
      </c>
      <c r="B970" s="14">
        <v>65</v>
      </c>
      <c r="C970" s="14">
        <v>81</v>
      </c>
      <c r="D970" s="80">
        <v>0.9657124252924568</v>
      </c>
      <c r="E970" s="80">
        <v>0.9336981793463647</v>
      </c>
      <c r="F970" s="80">
        <v>0.9455233868873597</v>
      </c>
      <c r="G970" s="80">
        <v>0.8966755403861744</v>
      </c>
      <c r="H970" s="80">
        <v>9.584322403280051</v>
      </c>
      <c r="I970" s="80">
        <v>6.586841515746216</v>
      </c>
      <c r="J970" s="80">
        <v>10.26490424345644</v>
      </c>
      <c r="K970" s="80">
        <v>5.906259675569826</v>
      </c>
      <c r="P970" s="1"/>
      <c r="Q970" s="1"/>
    </row>
    <row r="971" spans="1:17" ht="12.75">
      <c r="A971" s="11">
        <v>6582</v>
      </c>
      <c r="B971" s="14">
        <v>65</v>
      </c>
      <c r="C971" s="14">
        <v>82</v>
      </c>
      <c r="D971" s="80">
        <v>0.9687859850774698</v>
      </c>
      <c r="E971" s="80">
        <v>0.9394616163008953</v>
      </c>
      <c r="F971" s="80">
        <v>0.9485203273753404</v>
      </c>
      <c r="G971" s="80">
        <v>0.9020814686865831</v>
      </c>
      <c r="H971" s="80">
        <v>9.584322403280051</v>
      </c>
      <c r="I971" s="80">
        <v>6.307369945701943</v>
      </c>
      <c r="J971" s="80">
        <v>10.201930804813571</v>
      </c>
      <c r="K971" s="80">
        <v>5.689761544168423</v>
      </c>
      <c r="P971" s="1"/>
      <c r="Q971" s="1"/>
    </row>
    <row r="972" spans="1:17" ht="12.75">
      <c r="A972" s="11">
        <v>6583</v>
      </c>
      <c r="B972" s="14">
        <v>65</v>
      </c>
      <c r="C972" s="14">
        <v>83</v>
      </c>
      <c r="D972" s="80">
        <v>0.971672856193523</v>
      </c>
      <c r="E972" s="80">
        <v>0.9449063580406141</v>
      </c>
      <c r="F972" s="80">
        <v>0.9514107103165228</v>
      </c>
      <c r="G972" s="80">
        <v>0.9073244593254538</v>
      </c>
      <c r="H972" s="80">
        <v>9.584322403280051</v>
      </c>
      <c r="I972" s="80">
        <v>6.029884548794651</v>
      </c>
      <c r="J972" s="80">
        <v>10.143145214044688</v>
      </c>
      <c r="K972" s="80">
        <v>5.471061738030015</v>
      </c>
      <c r="P972" s="1"/>
      <c r="Q972" s="1"/>
    </row>
    <row r="973" spans="1:17" ht="12.75">
      <c r="A973" s="11">
        <v>6584</v>
      </c>
      <c r="B973" s="14">
        <v>65</v>
      </c>
      <c r="C973" s="14">
        <v>84</v>
      </c>
      <c r="D973" s="80">
        <v>0.9743737279251002</v>
      </c>
      <c r="E973" s="80">
        <v>0.9500280507537683</v>
      </c>
      <c r="F973" s="80">
        <v>0.9541926401841767</v>
      </c>
      <c r="G973" s="80">
        <v>0.9123980924672586</v>
      </c>
      <c r="H973" s="80">
        <v>9.584322403280051</v>
      </c>
      <c r="I973" s="80">
        <v>5.754899091682715</v>
      </c>
      <c r="J973" s="80">
        <v>10.088462541369898</v>
      </c>
      <c r="K973" s="80">
        <v>5.250758953592868</v>
      </c>
      <c r="P973" s="1"/>
      <c r="Q973" s="1"/>
    </row>
    <row r="974" spans="1:17" ht="12.75">
      <c r="A974" s="11">
        <v>6585</v>
      </c>
      <c r="B974" s="14">
        <v>65</v>
      </c>
      <c r="C974" s="14">
        <v>85</v>
      </c>
      <c r="D974" s="80">
        <v>0.976893622338896</v>
      </c>
      <c r="E974" s="80">
        <v>0.954830938215104</v>
      </c>
      <c r="F974" s="80">
        <v>0.9568636999319703</v>
      </c>
      <c r="G974" s="80">
        <v>0.9172949880754478</v>
      </c>
      <c r="H974" s="80">
        <v>9.584322403280051</v>
      </c>
      <c r="I974" s="80">
        <v>5.482064905648727</v>
      </c>
      <c r="J974" s="80">
        <v>10.037716646672898</v>
      </c>
      <c r="K974" s="80">
        <v>5.02867066225588</v>
      </c>
      <c r="P974" s="1"/>
      <c r="Q974" s="1"/>
    </row>
    <row r="975" spans="1:17" ht="12.75">
      <c r="A975" s="11">
        <v>6586</v>
      </c>
      <c r="B975" s="14">
        <v>65</v>
      </c>
      <c r="C975" s="14">
        <v>86</v>
      </c>
      <c r="D975" s="80">
        <v>0.9792336094550896</v>
      </c>
      <c r="E975" s="80">
        <v>0.9593121586521246</v>
      </c>
      <c r="F975" s="80">
        <v>0.9594203837014947</v>
      </c>
      <c r="G975" s="80">
        <v>0.9220057443699444</v>
      </c>
      <c r="H975" s="80">
        <v>9.584322403280051</v>
      </c>
      <c r="I975" s="80">
        <v>5.2119890821580235</v>
      </c>
      <c r="J975" s="80">
        <v>9.990827612094943</v>
      </c>
      <c r="K975" s="80">
        <v>4.805483873343132</v>
      </c>
      <c r="P975" s="1"/>
      <c r="Q975" s="1"/>
    </row>
    <row r="976" spans="1:17" ht="12.75">
      <c r="A976" s="11">
        <v>6587</v>
      </c>
      <c r="B976" s="14">
        <v>65</v>
      </c>
      <c r="C976" s="14">
        <v>87</v>
      </c>
      <c r="D976" s="80">
        <v>0.9813928127478817</v>
      </c>
      <c r="E976" s="80">
        <v>0.9634654311976342</v>
      </c>
      <c r="F976" s="80">
        <v>0.9618591101197915</v>
      </c>
      <c r="G976" s="80">
        <v>0.9265207829649991</v>
      </c>
      <c r="H976" s="80">
        <v>9.584322403280051</v>
      </c>
      <c r="I976" s="80">
        <v>4.946121077754667</v>
      </c>
      <c r="J976" s="80">
        <v>9.94775950743378</v>
      </c>
      <c r="K976" s="80">
        <v>4.58268397360094</v>
      </c>
      <c r="P976" s="1"/>
      <c r="Q976" s="1"/>
    </row>
    <row r="977" spans="1:17" ht="12.75">
      <c r="A977" s="11">
        <v>6588</v>
      </c>
      <c r="B977" s="14">
        <v>65</v>
      </c>
      <c r="C977" s="14">
        <v>88</v>
      </c>
      <c r="D977" s="80">
        <v>0.9833698203541127</v>
      </c>
      <c r="E977" s="80">
        <v>0.9672837184869544</v>
      </c>
      <c r="F977" s="80">
        <v>0.9641774718119723</v>
      </c>
      <c r="G977" s="80">
        <v>0.9308326914829852</v>
      </c>
      <c r="H977" s="80">
        <v>9.584322403280051</v>
      </c>
      <c r="I977" s="80">
        <v>4.686737143178807</v>
      </c>
      <c r="J977" s="80">
        <v>9.908491397200452</v>
      </c>
      <c r="K977" s="80">
        <v>4.362568149258406</v>
      </c>
      <c r="P977" s="1"/>
      <c r="Q977" s="1"/>
    </row>
    <row r="978" spans="1:17" ht="12.75">
      <c r="A978" s="11">
        <v>6589</v>
      </c>
      <c r="B978" s="14">
        <v>65</v>
      </c>
      <c r="C978" s="14">
        <v>89</v>
      </c>
      <c r="D978" s="80">
        <v>0.9851665331406477</v>
      </c>
      <c r="E978" s="80">
        <v>0.9707666976435703</v>
      </c>
      <c r="F978" s="80">
        <v>0.9663753898228502</v>
      </c>
      <c r="G978" s="80">
        <v>0.9349384489376912</v>
      </c>
      <c r="H978" s="80">
        <v>9.584322403280051</v>
      </c>
      <c r="I978" s="80">
        <v>4.436086549987851</v>
      </c>
      <c r="J978" s="80">
        <v>9.872941074868908</v>
      </c>
      <c r="K978" s="80">
        <v>4.147467878398995</v>
      </c>
      <c r="P978" s="1"/>
      <c r="Q978" s="1"/>
    </row>
    <row r="979" spans="1:17" ht="12.75">
      <c r="A979" s="11">
        <v>6590</v>
      </c>
      <c r="B979" s="14">
        <v>65</v>
      </c>
      <c r="C979" s="14">
        <v>90</v>
      </c>
      <c r="D979" s="80">
        <v>0.9867905861771384</v>
      </c>
      <c r="E979" s="80">
        <v>0.9739256000348707</v>
      </c>
      <c r="F979" s="80">
        <v>0.9684551031835776</v>
      </c>
      <c r="G979" s="80">
        <v>0.9388395077833706</v>
      </c>
      <c r="H979" s="80">
        <v>9.584322403280051</v>
      </c>
      <c r="I979" s="80">
        <v>4.195454194507296</v>
      </c>
      <c r="J979" s="80">
        <v>9.84091844688844</v>
      </c>
      <c r="K979" s="80">
        <v>3.9388581508989073</v>
      </c>
      <c r="P979" s="1"/>
      <c r="Q979" s="1"/>
    </row>
    <row r="980" spans="1:17" ht="12.75">
      <c r="A980" s="11">
        <v>6640</v>
      </c>
      <c r="B980" s="14">
        <v>66</v>
      </c>
      <c r="C980" s="14">
        <v>40</v>
      </c>
      <c r="D980" s="80">
        <v>0.8063657072731079</v>
      </c>
      <c r="E980" s="80">
        <v>0.6755550776946676</v>
      </c>
      <c r="F980" s="80">
        <v>0.8051541678399035</v>
      </c>
      <c r="G980" s="80">
        <v>0.6738561127876299</v>
      </c>
      <c r="H980" s="80">
        <v>9.36001804208469</v>
      </c>
      <c r="I980" s="80">
        <v>13.783123951665887</v>
      </c>
      <c r="J980" s="80">
        <v>13.855299665610923</v>
      </c>
      <c r="K980" s="80">
        <v>9.287842328139652</v>
      </c>
      <c r="P980" s="1"/>
      <c r="Q980" s="1"/>
    </row>
    <row r="981" spans="1:17" ht="12.75">
      <c r="A981" s="11">
        <v>6641</v>
      </c>
      <c r="B981" s="14">
        <v>66</v>
      </c>
      <c r="C981" s="14">
        <v>41</v>
      </c>
      <c r="D981" s="80">
        <v>0.8081773564486194</v>
      </c>
      <c r="E981" s="80">
        <v>0.6781020321362453</v>
      </c>
      <c r="F981" s="80">
        <v>0.8067896982486028</v>
      </c>
      <c r="G981" s="80">
        <v>0.6761504632204356</v>
      </c>
      <c r="H981" s="80">
        <v>9.36001804208469</v>
      </c>
      <c r="I981" s="80">
        <v>13.720078455574168</v>
      </c>
      <c r="J981" s="80">
        <v>13.803259094501666</v>
      </c>
      <c r="K981" s="80">
        <v>9.276837403157192</v>
      </c>
      <c r="P981" s="1"/>
      <c r="Q981" s="1"/>
    </row>
    <row r="982" spans="1:17" ht="12.75">
      <c r="A982" s="11">
        <v>6642</v>
      </c>
      <c r="B982" s="14">
        <v>66</v>
      </c>
      <c r="C982" s="14">
        <v>42</v>
      </c>
      <c r="D982" s="80">
        <v>0.810113545116395</v>
      </c>
      <c r="E982" s="80">
        <v>0.6808326474191023</v>
      </c>
      <c r="F982" s="80">
        <v>0.8085477659231469</v>
      </c>
      <c r="G982" s="80">
        <v>0.6786237356377249</v>
      </c>
      <c r="H982" s="80">
        <v>9.36001804208469</v>
      </c>
      <c r="I982" s="80">
        <v>13.653405095911355</v>
      </c>
      <c r="J982" s="80">
        <v>13.747898367633528</v>
      </c>
      <c r="K982" s="80">
        <v>9.265524770362514</v>
      </c>
      <c r="P982" s="1"/>
      <c r="Q982" s="1"/>
    </row>
    <row r="983" spans="1:17" ht="12.75">
      <c r="A983" s="11">
        <v>6643</v>
      </c>
      <c r="B983" s="14">
        <v>66</v>
      </c>
      <c r="C983" s="14">
        <v>43</v>
      </c>
      <c r="D983" s="80">
        <v>0.8121781009285484</v>
      </c>
      <c r="E983" s="80">
        <v>0.6837541062799101</v>
      </c>
      <c r="F983" s="80">
        <v>0.8104287632390839</v>
      </c>
      <c r="G983" s="80">
        <v>0.6812780422009871</v>
      </c>
      <c r="H983" s="80">
        <v>9.36001804208469</v>
      </c>
      <c r="I983" s="80">
        <v>13.582810729810578</v>
      </c>
      <c r="J983" s="80">
        <v>13.689158070303357</v>
      </c>
      <c r="K983" s="80">
        <v>9.253670701591911</v>
      </c>
      <c r="P983" s="1"/>
      <c r="Q983" s="1"/>
    </row>
    <row r="984" spans="1:17" ht="12.75">
      <c r="A984" s="11">
        <v>6644</v>
      </c>
      <c r="B984" s="14">
        <v>66</v>
      </c>
      <c r="C984" s="14">
        <v>44</v>
      </c>
      <c r="D984" s="80">
        <v>0.814375016264908</v>
      </c>
      <c r="E984" s="80">
        <v>0.6868740348156198</v>
      </c>
      <c r="F984" s="80">
        <v>0.812432352212607</v>
      </c>
      <c r="G984" s="80">
        <v>0.6841145881047566</v>
      </c>
      <c r="H984" s="80">
        <v>9.36001804208469</v>
      </c>
      <c r="I984" s="80">
        <v>13.507939235273321</v>
      </c>
      <c r="J984" s="80">
        <v>13.626978991274921</v>
      </c>
      <c r="K984" s="80">
        <v>9.240978286083088</v>
      </c>
      <c r="P984" s="1"/>
      <c r="Q984" s="1"/>
    </row>
    <row r="985" spans="1:17" ht="12.75">
      <c r="A985" s="11">
        <v>6645</v>
      </c>
      <c r="B985" s="14">
        <v>66</v>
      </c>
      <c r="C985" s="14">
        <v>45</v>
      </c>
      <c r="D985" s="80">
        <v>0.8167081976557887</v>
      </c>
      <c r="E985" s="80">
        <v>0.6902001654451908</v>
      </c>
      <c r="F985" s="80">
        <v>0.8145575505972785</v>
      </c>
      <c r="G985" s="80">
        <v>0.6871337794657925</v>
      </c>
      <c r="H985" s="80">
        <v>9.36001804208469</v>
      </c>
      <c r="I985" s="80">
        <v>13.428395766034505</v>
      </c>
      <c r="J985" s="80">
        <v>13.56130947324146</v>
      </c>
      <c r="K985" s="80">
        <v>9.227104334877735</v>
      </c>
      <c r="P985" s="1"/>
      <c r="Q985" s="1"/>
    </row>
    <row r="986" spans="1:17" ht="12.75">
      <c r="A986" s="11">
        <v>6646</v>
      </c>
      <c r="B986" s="14">
        <v>66</v>
      </c>
      <c r="C986" s="14">
        <v>46</v>
      </c>
      <c r="D986" s="80">
        <v>0.8191798670288326</v>
      </c>
      <c r="E986" s="80">
        <v>0.6937380590390994</v>
      </c>
      <c r="F986" s="80">
        <v>0.8168028794008988</v>
      </c>
      <c r="G986" s="80">
        <v>0.6903354184865816</v>
      </c>
      <c r="H986" s="80">
        <v>9.36001804208469</v>
      </c>
      <c r="I986" s="80">
        <v>13.343896372494022</v>
      </c>
      <c r="J986" s="80">
        <v>13.492150128031472</v>
      </c>
      <c r="K986" s="80">
        <v>9.21176428654724</v>
      </c>
      <c r="P986" s="1"/>
      <c r="Q986" s="1"/>
    </row>
    <row r="987" spans="1:17" ht="12.75">
      <c r="A987" s="11">
        <v>6647</v>
      </c>
      <c r="B987" s="14">
        <v>66</v>
      </c>
      <c r="C987" s="14">
        <v>47</v>
      </c>
      <c r="D987" s="80">
        <v>0.8217912540923729</v>
      </c>
      <c r="E987" s="80">
        <v>0.6974920675478323</v>
      </c>
      <c r="F987" s="80">
        <v>0.819166564624727</v>
      </c>
      <c r="G987" s="80">
        <v>0.6937189785487342</v>
      </c>
      <c r="H987" s="80">
        <v>9.36001804208469</v>
      </c>
      <c r="I987" s="80">
        <v>13.254217516930261</v>
      </c>
      <c r="J987" s="80">
        <v>13.41953332170735</v>
      </c>
      <c r="K987" s="80">
        <v>9.1947022373076</v>
      </c>
      <c r="P987" s="1"/>
      <c r="Q987" s="1"/>
    </row>
    <row r="988" spans="1:17" ht="12.75">
      <c r="A988" s="11">
        <v>6648</v>
      </c>
      <c r="B988" s="14">
        <v>66</v>
      </c>
      <c r="C988" s="14">
        <v>48</v>
      </c>
      <c r="D988" s="80">
        <v>0.824542243474013</v>
      </c>
      <c r="E988" s="80">
        <v>0.701464802959348</v>
      </c>
      <c r="F988" s="80">
        <v>0.8216467234676543</v>
      </c>
      <c r="G988" s="80">
        <v>0.6972838620057931</v>
      </c>
      <c r="H988" s="80">
        <v>9.36001804208469</v>
      </c>
      <c r="I988" s="80">
        <v>13.159238816679528</v>
      </c>
      <c r="J988" s="80">
        <v>13.343531995613372</v>
      </c>
      <c r="K988" s="80">
        <v>9.175724863150844</v>
      </c>
      <c r="P988" s="1"/>
      <c r="Q988" s="1"/>
    </row>
    <row r="989" spans="1:17" ht="12.75">
      <c r="A989" s="11">
        <v>6649</v>
      </c>
      <c r="B989" s="14">
        <v>66</v>
      </c>
      <c r="C989" s="14">
        <v>49</v>
      </c>
      <c r="D989" s="80">
        <v>0.8274333364669715</v>
      </c>
      <c r="E989" s="80">
        <v>0.7056599529013379</v>
      </c>
      <c r="F989" s="80">
        <v>0.8242414646859337</v>
      </c>
      <c r="G989" s="80">
        <v>0.7010295395948488</v>
      </c>
      <c r="H989" s="80">
        <v>9.36001804208469</v>
      </c>
      <c r="I989" s="80">
        <v>13.058770494396668</v>
      </c>
      <c r="J989" s="80">
        <v>13.264204669119666</v>
      </c>
      <c r="K989" s="80">
        <v>9.154583867361692</v>
      </c>
      <c r="P989" s="1"/>
      <c r="Q989" s="1"/>
    </row>
    <row r="990" spans="1:17" ht="12.75">
      <c r="A990" s="11">
        <v>6650</v>
      </c>
      <c r="B990" s="14">
        <v>66</v>
      </c>
      <c r="C990" s="14">
        <v>50</v>
      </c>
      <c r="D990" s="80">
        <v>0.830465762332287</v>
      </c>
      <c r="E990" s="80">
        <v>0.7100824718776745</v>
      </c>
      <c r="F990" s="80">
        <v>0.8269488393402943</v>
      </c>
      <c r="G990" s="80">
        <v>0.7049554760043296</v>
      </c>
      <c r="H990" s="80">
        <v>9.36001804208469</v>
      </c>
      <c r="I990" s="80">
        <v>12.952536001165964</v>
      </c>
      <c r="J990" s="80">
        <v>13.181592861085486</v>
      </c>
      <c r="K990" s="80">
        <v>9.130961182165168</v>
      </c>
      <c r="P990" s="1"/>
      <c r="Q990" s="1"/>
    </row>
    <row r="991" spans="1:17" ht="12.75">
      <c r="A991" s="11">
        <v>6651</v>
      </c>
      <c r="B991" s="14">
        <v>66</v>
      </c>
      <c r="C991" s="14">
        <v>51</v>
      </c>
      <c r="D991" s="80">
        <v>0.8336401160322641</v>
      </c>
      <c r="E991" s="80">
        <v>0.7147366156779627</v>
      </c>
      <c r="F991" s="80">
        <v>0.8297667538676701</v>
      </c>
      <c r="G991" s="80">
        <v>0.709060998403595</v>
      </c>
      <c r="H991" s="80">
        <v>9.36001804208469</v>
      </c>
      <c r="I991" s="80">
        <v>12.840287284823646</v>
      </c>
      <c r="J991" s="80">
        <v>13.095758404942295</v>
      </c>
      <c r="K991" s="80">
        <v>9.10454692196604</v>
      </c>
      <c r="P991" s="1"/>
      <c r="Q991" s="1"/>
    </row>
    <row r="992" spans="1:17" ht="12.75">
      <c r="A992" s="11">
        <v>6652</v>
      </c>
      <c r="B992" s="14">
        <v>66</v>
      </c>
      <c r="C992" s="14">
        <v>52</v>
      </c>
      <c r="D992" s="80">
        <v>0.8369557568574846</v>
      </c>
      <c r="E992" s="80">
        <v>0.7196250373885041</v>
      </c>
      <c r="F992" s="80">
        <v>0.8326929491256597</v>
      </c>
      <c r="G992" s="80">
        <v>0.7133452577896734</v>
      </c>
      <c r="H992" s="80">
        <v>9.36001804208469</v>
      </c>
      <c r="I992" s="80">
        <v>12.721857266955888</v>
      </c>
      <c r="J992" s="80">
        <v>13.006798757380498</v>
      </c>
      <c r="K992" s="80">
        <v>9.075076551660079</v>
      </c>
      <c r="P992" s="1"/>
      <c r="Q992" s="1"/>
    </row>
    <row r="993" spans="1:17" ht="12.75">
      <c r="A993" s="11">
        <v>6653</v>
      </c>
      <c r="B993" s="14">
        <v>66</v>
      </c>
      <c r="C993" s="14">
        <v>53</v>
      </c>
      <c r="D993" s="80">
        <v>0.8404113411566619</v>
      </c>
      <c r="E993" s="80">
        <v>0.7247495349725955</v>
      </c>
      <c r="F993" s="80">
        <v>0.8357249894185794</v>
      </c>
      <c r="G993" s="80">
        <v>0.7178072034726845</v>
      </c>
      <c r="H993" s="80">
        <v>9.36001804208469</v>
      </c>
      <c r="I993" s="80">
        <v>12.597108745540904</v>
      </c>
      <c r="J993" s="80">
        <v>12.914831387147581</v>
      </c>
      <c r="K993" s="80">
        <v>9.042295400478013</v>
      </c>
      <c r="P993" s="1"/>
      <c r="Q993" s="1"/>
    </row>
    <row r="994" spans="1:17" ht="12.75">
      <c r="A994" s="11">
        <v>6654</v>
      </c>
      <c r="B994" s="14">
        <v>66</v>
      </c>
      <c r="C994" s="14">
        <v>54</v>
      </c>
      <c r="D994" s="80">
        <v>0.8440078017679826</v>
      </c>
      <c r="E994" s="80">
        <v>0.7301154827511147</v>
      </c>
      <c r="F994" s="80">
        <v>0.8388600435510499</v>
      </c>
      <c r="G994" s="80">
        <v>0.7224452477860541</v>
      </c>
      <c r="H994" s="80">
        <v>9.36001804208469</v>
      </c>
      <c r="I994" s="80">
        <v>12.465635700008683</v>
      </c>
      <c r="J994" s="80">
        <v>12.819914469989918</v>
      </c>
      <c r="K994" s="80">
        <v>9.005739272103455</v>
      </c>
      <c r="P994" s="1"/>
      <c r="Q994" s="1"/>
    </row>
    <row r="995" spans="1:17" ht="12.75">
      <c r="A995" s="11">
        <v>6655</v>
      </c>
      <c r="B995" s="14">
        <v>66</v>
      </c>
      <c r="C995" s="14">
        <v>55</v>
      </c>
      <c r="D995" s="80">
        <v>0.8477459115186029</v>
      </c>
      <c r="E995" s="80">
        <v>0.7357282739068557</v>
      </c>
      <c r="F995" s="80">
        <v>0.8420945480483704</v>
      </c>
      <c r="G995" s="80">
        <v>0.7272567433109798</v>
      </c>
      <c r="H995" s="80">
        <v>9.36001804208469</v>
      </c>
      <c r="I995" s="80">
        <v>12.326958079647275</v>
      </c>
      <c r="J995" s="80">
        <v>12.72211273379672</v>
      </c>
      <c r="K995" s="80">
        <v>8.964863387935246</v>
      </c>
      <c r="P995" s="1"/>
      <c r="Q995" s="1"/>
    </row>
    <row r="996" spans="1:17" ht="12.75">
      <c r="A996" s="11">
        <v>6656</v>
      </c>
      <c r="B996" s="14">
        <v>66</v>
      </c>
      <c r="C996" s="14">
        <v>56</v>
      </c>
      <c r="D996" s="80">
        <v>0.8516220196316316</v>
      </c>
      <c r="E996" s="80">
        <v>0.7415868592862331</v>
      </c>
      <c r="F996" s="80">
        <v>0.8454241954292747</v>
      </c>
      <c r="G996" s="80">
        <v>0.7322379284949644</v>
      </c>
      <c r="H996" s="80">
        <v>9.36001804208469</v>
      </c>
      <c r="I996" s="80">
        <v>12.18092293242958</v>
      </c>
      <c r="J996" s="80">
        <v>12.621607199315228</v>
      </c>
      <c r="K996" s="80">
        <v>8.919333775199043</v>
      </c>
      <c r="P996" s="1"/>
      <c r="Q996" s="1"/>
    </row>
    <row r="997" spans="1:17" ht="12.75">
      <c r="A997" s="11">
        <v>6657</v>
      </c>
      <c r="B997" s="14">
        <v>66</v>
      </c>
      <c r="C997" s="14">
        <v>57</v>
      </c>
      <c r="D997" s="80">
        <v>0.8556286736647567</v>
      </c>
      <c r="E997" s="80">
        <v>0.7476844745047841</v>
      </c>
      <c r="F997" s="80">
        <v>0.8488442010700877</v>
      </c>
      <c r="G997" s="80">
        <v>0.7373842896497187</v>
      </c>
      <c r="H997" s="80">
        <v>9.36001804208469</v>
      </c>
      <c r="I997" s="80">
        <v>12.027672503994053</v>
      </c>
      <c r="J997" s="80">
        <v>12.518673800581636</v>
      </c>
      <c r="K997" s="80">
        <v>8.869016745497108</v>
      </c>
      <c r="P997" s="1"/>
      <c r="Q997" s="1"/>
    </row>
    <row r="998" spans="1:17" ht="12.75">
      <c r="A998" s="11">
        <v>6658</v>
      </c>
      <c r="B998" s="14">
        <v>66</v>
      </c>
      <c r="C998" s="14">
        <v>58</v>
      </c>
      <c r="D998" s="80">
        <v>0.8597546634071662</v>
      </c>
      <c r="E998" s="80">
        <v>0.7540084891573807</v>
      </c>
      <c r="F998" s="80">
        <v>0.8523495979578792</v>
      </c>
      <c r="G998" s="80">
        <v>0.7426909766608495</v>
      </c>
      <c r="H998" s="80">
        <v>9.36001804208469</v>
      </c>
      <c r="I998" s="80">
        <v>11.867672523703659</v>
      </c>
      <c r="J998" s="80">
        <v>12.413677268467751</v>
      </c>
      <c r="K998" s="80">
        <v>8.8140132973206</v>
      </c>
      <c r="P998" s="1"/>
      <c r="Q998" s="1"/>
    </row>
    <row r="999" spans="1:17" ht="12.75">
      <c r="A999" s="11">
        <v>6659</v>
      </c>
      <c r="B999" s="14">
        <v>66</v>
      </c>
      <c r="C999" s="14">
        <v>59</v>
      </c>
      <c r="D999" s="80">
        <v>0.8639890636129938</v>
      </c>
      <c r="E999" s="80">
        <v>0.7605464314174945</v>
      </c>
      <c r="F999" s="80">
        <v>0.8559353833608214</v>
      </c>
      <c r="G999" s="80">
        <v>0.7481530071922249</v>
      </c>
      <c r="H999" s="80">
        <v>9.36001804208469</v>
      </c>
      <c r="I999" s="80">
        <v>11.701337267243586</v>
      </c>
      <c r="J999" s="80">
        <v>12.306964644669538</v>
      </c>
      <c r="K999" s="80">
        <v>8.75439066465874</v>
      </c>
      <c r="P999" s="1"/>
      <c r="Q999" s="1"/>
    </row>
    <row r="1000" spans="1:17" ht="12.75">
      <c r="A1000" s="11">
        <v>6660</v>
      </c>
      <c r="B1000" s="14">
        <v>66</v>
      </c>
      <c r="C1000" s="14">
        <v>60</v>
      </c>
      <c r="D1000" s="80">
        <v>0.8683231408648613</v>
      </c>
      <c r="E1000" s="80">
        <v>0.7672889429208134</v>
      </c>
      <c r="F1000" s="80">
        <v>0.8595963170749655</v>
      </c>
      <c r="G1000" s="80">
        <v>0.7537649430157725</v>
      </c>
      <c r="H1000" s="80">
        <v>9.36001804208469</v>
      </c>
      <c r="I1000" s="80">
        <v>11.52882058486999</v>
      </c>
      <c r="J1000" s="80">
        <v>12.198817835761087</v>
      </c>
      <c r="K1000" s="80">
        <v>8.690020791193593</v>
      </c>
      <c r="P1000" s="1"/>
      <c r="Q1000" s="1"/>
    </row>
    <row r="1001" spans="1:17" ht="12.75">
      <c r="A1001" s="11">
        <v>6661</v>
      </c>
      <c r="B1001" s="14">
        <v>66</v>
      </c>
      <c r="C1001" s="14">
        <v>61</v>
      </c>
      <c r="D1001" s="80">
        <v>0.8727469019182192</v>
      </c>
      <c r="E1001" s="80">
        <v>0.774224443041036</v>
      </c>
      <c r="F1001" s="80">
        <v>0.8633267576270044</v>
      </c>
      <c r="G1001" s="80">
        <v>0.759520612823317</v>
      </c>
      <c r="H1001" s="80">
        <v>9.36001804208469</v>
      </c>
      <c r="I1001" s="80">
        <v>11.350340060338736</v>
      </c>
      <c r="J1001" s="80">
        <v>12.089540864041906</v>
      </c>
      <c r="K1001" s="80">
        <v>8.620817238381521</v>
      </c>
      <c r="P1001" s="1"/>
      <c r="Q1001" s="1"/>
    </row>
    <row r="1002" spans="1:17" ht="12.75">
      <c r="A1002" s="11">
        <v>6662</v>
      </c>
      <c r="B1002" s="14">
        <v>66</v>
      </c>
      <c r="C1002" s="14">
        <v>62</v>
      </c>
      <c r="D1002" s="80">
        <v>0.8772494334241334</v>
      </c>
      <c r="E1002" s="80">
        <v>0.781339559873538</v>
      </c>
      <c r="F1002" s="80">
        <v>0.8671207278221726</v>
      </c>
      <c r="G1002" s="80">
        <v>0.7654131813668325</v>
      </c>
      <c r="H1002" s="80">
        <v>9.36001804208469</v>
      </c>
      <c r="I1002" s="80">
        <v>11.166150695052348</v>
      </c>
      <c r="J1002" s="80">
        <v>11.979449810015552</v>
      </c>
      <c r="K1002" s="80">
        <v>8.546718927121486</v>
      </c>
      <c r="P1002" s="1"/>
      <c r="Q1002" s="1"/>
    </row>
    <row r="1003" spans="1:17" ht="12.75">
      <c r="A1003" s="11">
        <v>6663</v>
      </c>
      <c r="B1003" s="14">
        <v>66</v>
      </c>
      <c r="C1003" s="14">
        <v>63</v>
      </c>
      <c r="D1003" s="80">
        <v>0.8818189103275788</v>
      </c>
      <c r="E1003" s="80">
        <v>0.7886190515881157</v>
      </c>
      <c r="F1003" s="80">
        <v>0.870971985687894</v>
      </c>
      <c r="G1003" s="80">
        <v>0.771435229814523</v>
      </c>
      <c r="H1003" s="80">
        <v>9.36001804208469</v>
      </c>
      <c r="I1003" s="80">
        <v>10.976552833162348</v>
      </c>
      <c r="J1003" s="80">
        <v>11.868871317825189</v>
      </c>
      <c r="K1003" s="80">
        <v>8.467699557421849</v>
      </c>
      <c r="P1003" s="1"/>
      <c r="Q1003" s="1"/>
    </row>
    <row r="1004" spans="1:17" ht="12.75">
      <c r="A1004" s="11">
        <v>6664</v>
      </c>
      <c r="B1004" s="14">
        <v>66</v>
      </c>
      <c r="C1004" s="14">
        <v>64</v>
      </c>
      <c r="D1004" s="80">
        <v>0.886441327100408</v>
      </c>
      <c r="E1004" s="80">
        <v>0.7960436650432884</v>
      </c>
      <c r="F1004" s="80">
        <v>0.8748742002483411</v>
      </c>
      <c r="G1004" s="80">
        <v>0.7775790053356221</v>
      </c>
      <c r="H1004" s="80">
        <v>9.36001804208469</v>
      </c>
      <c r="I1004" s="80">
        <v>10.78204688352501</v>
      </c>
      <c r="J1004" s="80">
        <v>11.75817163443628</v>
      </c>
      <c r="K1004" s="80">
        <v>8.383893291173422</v>
      </c>
      <c r="P1004" s="1"/>
      <c r="Q1004" s="1"/>
    </row>
    <row r="1005" spans="1:17" ht="12.75">
      <c r="A1005" s="11">
        <v>6665</v>
      </c>
      <c r="B1005" s="14">
        <v>66</v>
      </c>
      <c r="C1005" s="14">
        <v>65</v>
      </c>
      <c r="D1005" s="80">
        <v>0.8911036646468737</v>
      </c>
      <c r="E1005" s="80">
        <v>0.8035951029454281</v>
      </c>
      <c r="F1005" s="80">
        <v>0.8788210911349325</v>
      </c>
      <c r="G1005" s="80">
        <v>0.7838366242766145</v>
      </c>
      <c r="H1005" s="80">
        <v>9.36001804208469</v>
      </c>
      <c r="I1005" s="80">
        <v>10.583019649789476</v>
      </c>
      <c r="J1005" s="80">
        <v>11.647679294930105</v>
      </c>
      <c r="K1005" s="80">
        <v>8.295358396944062</v>
      </c>
      <c r="P1005" s="1"/>
      <c r="Q1005" s="1"/>
    </row>
    <row r="1006" spans="1:17" ht="12.75">
      <c r="A1006" s="11">
        <v>6666</v>
      </c>
      <c r="B1006" s="14">
        <v>66</v>
      </c>
      <c r="C1006" s="14">
        <v>66</v>
      </c>
      <c r="D1006" s="80">
        <v>0.8957958097811212</v>
      </c>
      <c r="E1006" s="80">
        <v>0.8112592017263779</v>
      </c>
      <c r="F1006" s="80">
        <v>0.8828062386474267</v>
      </c>
      <c r="G1006" s="80">
        <v>0.7901997569147036</v>
      </c>
      <c r="H1006" s="80">
        <v>9.36001804208469</v>
      </c>
      <c r="I1006" s="80">
        <v>10.379509973405066</v>
      </c>
      <c r="J1006" s="80">
        <v>11.537641757611329</v>
      </c>
      <c r="K1006" s="80">
        <v>8.201886257878424</v>
      </c>
      <c r="P1006" s="1"/>
      <c r="Q1006" s="1"/>
    </row>
    <row r="1007" spans="1:17" ht="12.75">
      <c r="A1007" s="11">
        <v>6667</v>
      </c>
      <c r="B1007" s="14">
        <v>66</v>
      </c>
      <c r="C1007" s="14">
        <v>67</v>
      </c>
      <c r="D1007" s="80">
        <v>0.9005100843779176</v>
      </c>
      <c r="E1007" s="80">
        <v>0.8190253241103648</v>
      </c>
      <c r="F1007" s="80">
        <v>0.8868227253608508</v>
      </c>
      <c r="G1007" s="80">
        <v>0.7966590277800326</v>
      </c>
      <c r="H1007" s="80">
        <v>9.36001804208469</v>
      </c>
      <c r="I1007" s="80">
        <v>10.171201717661095</v>
      </c>
      <c r="J1007" s="80">
        <v>11.4282400879993</v>
      </c>
      <c r="K1007" s="80">
        <v>8.102979671746485</v>
      </c>
      <c r="P1007" s="1"/>
      <c r="Q1007" s="1"/>
    </row>
    <row r="1008" spans="1:17" ht="12.75">
      <c r="A1008" s="11">
        <v>6668</v>
      </c>
      <c r="B1008" s="14">
        <v>66</v>
      </c>
      <c r="C1008" s="14">
        <v>68</v>
      </c>
      <c r="D1008" s="80">
        <v>0.905240985997575</v>
      </c>
      <c r="E1008" s="80">
        <v>0.8268860767908708</v>
      </c>
      <c r="F1008" s="80">
        <v>0.8908627386345673</v>
      </c>
      <c r="G1008" s="80">
        <v>0.803203327185895</v>
      </c>
      <c r="H1008" s="80">
        <v>9.36001804208469</v>
      </c>
      <c r="I1008" s="80">
        <v>9.957383952091014</v>
      </c>
      <c r="J1008" s="80">
        <v>11.319598073788764</v>
      </c>
      <c r="K1008" s="80">
        <v>7.997803920386939</v>
      </c>
      <c r="P1008" s="1"/>
      <c r="Q1008" s="1"/>
    </row>
    <row r="1009" spans="1:17" ht="12.75">
      <c r="A1009" s="11">
        <v>6669</v>
      </c>
      <c r="B1009" s="14">
        <v>66</v>
      </c>
      <c r="C1009" s="14">
        <v>69</v>
      </c>
      <c r="D1009" s="80">
        <v>0.9099888700420378</v>
      </c>
      <c r="E1009" s="80">
        <v>0.8348436499004283</v>
      </c>
      <c r="F1009" s="80">
        <v>0.8949168318309506</v>
      </c>
      <c r="G1009" s="80">
        <v>0.8098185345757173</v>
      </c>
      <c r="H1009" s="80">
        <v>9.36001804208469</v>
      </c>
      <c r="I1009" s="80">
        <v>9.736404867527444</v>
      </c>
      <c r="J1009" s="80">
        <v>11.211701787755178</v>
      </c>
      <c r="K1009" s="80">
        <v>7.8847211218569555</v>
      </c>
      <c r="P1009" s="1"/>
      <c r="Q1009" s="1"/>
    </row>
    <row r="1010" spans="1:17" ht="12.75">
      <c r="A1010" s="11">
        <v>6670</v>
      </c>
      <c r="B1010" s="14">
        <v>66</v>
      </c>
      <c r="C1010" s="14">
        <v>70</v>
      </c>
      <c r="D1010" s="80">
        <v>0.9147502300356676</v>
      </c>
      <c r="E1010" s="80">
        <v>0.8428937332939882</v>
      </c>
      <c r="F1010" s="80">
        <v>0.898973275866609</v>
      </c>
      <c r="G1010" s="80">
        <v>0.8164863360371052</v>
      </c>
      <c r="H1010" s="80">
        <v>9.36001804208469</v>
      </c>
      <c r="I1010" s="80">
        <v>9.506681920448004</v>
      </c>
      <c r="J1010" s="80">
        <v>11.104624073435911</v>
      </c>
      <c r="K1010" s="80">
        <v>7.762075889096781</v>
      </c>
      <c r="P1010" s="1"/>
      <c r="Q1010" s="1"/>
    </row>
    <row r="1011" spans="1:17" ht="12.75">
      <c r="A1011" s="11">
        <v>6671</v>
      </c>
      <c r="B1011" s="14">
        <v>66</v>
      </c>
      <c r="C1011" s="14">
        <v>71</v>
      </c>
      <c r="D1011" s="80">
        <v>0.9195096334778148</v>
      </c>
      <c r="E1011" s="80">
        <v>0.8510114130543901</v>
      </c>
      <c r="F1011" s="80">
        <v>0.9030186585731514</v>
      </c>
      <c r="G1011" s="80">
        <v>0.8231850665742327</v>
      </c>
      <c r="H1011" s="80">
        <v>9.36001804208469</v>
      </c>
      <c r="I1011" s="80">
        <v>9.267772420208832</v>
      </c>
      <c r="J1011" s="80">
        <v>10.998698605569077</v>
      </c>
      <c r="K1011" s="80">
        <v>7.629091856724445</v>
      </c>
      <c r="P1011" s="1"/>
      <c r="Q1011" s="1"/>
    </row>
    <row r="1012" spans="1:17" ht="12.75">
      <c r="A1012" s="11">
        <v>6672</v>
      </c>
      <c r="B1012" s="14">
        <v>66</v>
      </c>
      <c r="C1012" s="14">
        <v>72</v>
      </c>
      <c r="D1012" s="80">
        <v>0.9242422892108567</v>
      </c>
      <c r="E1012" s="80">
        <v>0.8591546963327221</v>
      </c>
      <c r="F1012" s="80">
        <v>0.9070392489846947</v>
      </c>
      <c r="G1012" s="80">
        <v>0.8298918768511137</v>
      </c>
      <c r="H1012" s="80">
        <v>9.36001804208469</v>
      </c>
      <c r="I1012" s="80">
        <v>9.0203343406864</v>
      </c>
      <c r="J1012" s="80">
        <v>10.8944501869543</v>
      </c>
      <c r="K1012" s="80">
        <v>7.48590219581679</v>
      </c>
      <c r="P1012" s="1"/>
      <c r="Q1012" s="1"/>
    </row>
    <row r="1013" spans="1:17" ht="12.75">
      <c r="A1013" s="11">
        <v>6673</v>
      </c>
      <c r="B1013" s="14">
        <v>66</v>
      </c>
      <c r="C1013" s="14">
        <v>73</v>
      </c>
      <c r="D1013" s="80">
        <v>0.928916592064484</v>
      </c>
      <c r="E1013" s="80">
        <v>0.8672682120868695</v>
      </c>
      <c r="F1013" s="80">
        <v>0.9110223852377182</v>
      </c>
      <c r="G1013" s="80">
        <v>0.836585043519549</v>
      </c>
      <c r="H1013" s="80">
        <v>9.36001804208469</v>
      </c>
      <c r="I1013" s="80">
        <v>8.766099567326068</v>
      </c>
      <c r="J1013" s="80">
        <v>10.792529821382578</v>
      </c>
      <c r="K1013" s="80">
        <v>7.3335877880281775</v>
      </c>
      <c r="P1013" s="1"/>
      <c r="Q1013" s="1"/>
    </row>
    <row r="1014" spans="1:17" ht="12.75">
      <c r="A1014" s="11">
        <v>6674</v>
      </c>
      <c r="B1014" s="14">
        <v>66</v>
      </c>
      <c r="C1014" s="14">
        <v>74</v>
      </c>
      <c r="D1014" s="80">
        <v>0.9335077423985761</v>
      </c>
      <c r="E1014" s="80">
        <v>0.8753066286965879</v>
      </c>
      <c r="F1014" s="80">
        <v>0.9149570524959615</v>
      </c>
      <c r="G1014" s="80">
        <v>0.8432450112695248</v>
      </c>
      <c r="H1014" s="80">
        <v>9.36001804208469</v>
      </c>
      <c r="I1014" s="80">
        <v>8.506256302654792</v>
      </c>
      <c r="J1014" s="80">
        <v>10.693416152945874</v>
      </c>
      <c r="K1014" s="80">
        <v>7.1728581917936065</v>
      </c>
      <c r="P1014" s="1"/>
      <c r="Q1014" s="1"/>
    </row>
    <row r="1015" spans="1:17" ht="12.75">
      <c r="A1015" s="11">
        <v>6675</v>
      </c>
      <c r="B1015" s="14">
        <v>66</v>
      </c>
      <c r="C1015" s="14">
        <v>75</v>
      </c>
      <c r="D1015" s="80">
        <v>0.9379993341788322</v>
      </c>
      <c r="E1015" s="80">
        <v>0.8832379908057245</v>
      </c>
      <c r="F1015" s="80">
        <v>0.9188330710475311</v>
      </c>
      <c r="G1015" s="80">
        <v>0.849853104494954</v>
      </c>
      <c r="H1015" s="80">
        <v>9.36001804208469</v>
      </c>
      <c r="I1015" s="80">
        <v>8.241080326984909</v>
      </c>
      <c r="J1015" s="80">
        <v>10.597390668789181</v>
      </c>
      <c r="K1015" s="80">
        <v>7.003707700280415</v>
      </c>
      <c r="P1015" s="1"/>
      <c r="Q1015" s="1"/>
    </row>
    <row r="1016" spans="1:17" ht="12.75">
      <c r="A1016" s="11">
        <v>6676</v>
      </c>
      <c r="B1016" s="14">
        <v>66</v>
      </c>
      <c r="C1016" s="14">
        <v>76</v>
      </c>
      <c r="D1016" s="80">
        <v>0.942372997160018</v>
      </c>
      <c r="E1016" s="80">
        <v>0.8910258482118449</v>
      </c>
      <c r="F1016" s="80">
        <v>0.9226406584218805</v>
      </c>
      <c r="G1016" s="80">
        <v>0.8563908278461608</v>
      </c>
      <c r="H1016" s="80">
        <v>9.36001804208469</v>
      </c>
      <c r="I1016" s="80">
        <v>7.971273340203032</v>
      </c>
      <c r="J1016" s="80">
        <v>10.504766007483218</v>
      </c>
      <c r="K1016" s="80">
        <v>6.826525374804506</v>
      </c>
      <c r="P1016" s="1"/>
      <c r="Q1016" s="1"/>
    </row>
    <row r="1017" spans="1:17" ht="12.75">
      <c r="A1017" s="11">
        <v>6677</v>
      </c>
      <c r="B1017" s="14">
        <v>66</v>
      </c>
      <c r="C1017" s="14">
        <v>77</v>
      </c>
      <c r="D1017" s="80">
        <v>0.946609784517979</v>
      </c>
      <c r="E1017" s="80">
        <v>0.898631647365209</v>
      </c>
      <c r="F1017" s="80">
        <v>0.9263709460361633</v>
      </c>
      <c r="G1017" s="80">
        <v>0.862840794607787</v>
      </c>
      <c r="H1017" s="80">
        <v>9.36001804208469</v>
      </c>
      <c r="I1017" s="80">
        <v>7.697902479305659</v>
      </c>
      <c r="J1017" s="80">
        <v>10.415856229333002</v>
      </c>
      <c r="K1017" s="80">
        <v>6.6420642920573485</v>
      </c>
      <c r="P1017" s="1"/>
      <c r="Q1017" s="1"/>
    </row>
    <row r="1018" spans="1:17" ht="12.75">
      <c r="A1018" s="11">
        <v>6678</v>
      </c>
      <c r="B1018" s="14">
        <v>66</v>
      </c>
      <c r="C1018" s="14">
        <v>78</v>
      </c>
      <c r="D1018" s="80">
        <v>0.9506911583362055</v>
      </c>
      <c r="E1018" s="80">
        <v>0.9060165327202894</v>
      </c>
      <c r="F1018" s="80">
        <v>0.9300164880898137</v>
      </c>
      <c r="G1018" s="80">
        <v>0.8691876816209096</v>
      </c>
      <c r="H1018" s="80">
        <v>9.36001804208469</v>
      </c>
      <c r="I1018" s="80">
        <v>7.422383396961946</v>
      </c>
      <c r="J1018" s="80">
        <v>10.330957222139752</v>
      </c>
      <c r="K1018" s="80">
        <v>6.451444216906886</v>
      </c>
      <c r="P1018" s="1"/>
      <c r="Q1018" s="1"/>
    </row>
    <row r="1019" spans="1:17" ht="12.75">
      <c r="A1019" s="11">
        <v>6679</v>
      </c>
      <c r="B1019" s="14">
        <v>66</v>
      </c>
      <c r="C1019" s="14">
        <v>79</v>
      </c>
      <c r="D1019" s="80">
        <v>0.9546066995998634</v>
      </c>
      <c r="E1019" s="80">
        <v>0.9131555553081685</v>
      </c>
      <c r="F1019" s="80">
        <v>0.9335711042782985</v>
      </c>
      <c r="G1019" s="80">
        <v>0.8754180499268146</v>
      </c>
      <c r="H1019" s="80">
        <v>9.36001804208469</v>
      </c>
      <c r="I1019" s="80">
        <v>7.145273192322084</v>
      </c>
      <c r="J1019" s="80">
        <v>10.250190110189829</v>
      </c>
      <c r="K1019" s="80">
        <v>6.255101124216944</v>
      </c>
      <c r="P1019" s="1"/>
      <c r="Q1019" s="1"/>
    </row>
    <row r="1020" spans="1:17" ht="12.75">
      <c r="A1020" s="11">
        <v>6680</v>
      </c>
      <c r="B1020" s="14">
        <v>66</v>
      </c>
      <c r="C1020" s="14">
        <v>80</v>
      </c>
      <c r="D1020" s="80">
        <v>0.9583508050754608</v>
      </c>
      <c r="E1020" s="80">
        <v>0.920032204593587</v>
      </c>
      <c r="F1020" s="80">
        <v>0.9370288238184226</v>
      </c>
      <c r="G1020" s="80">
        <v>0.8815185630756546</v>
      </c>
      <c r="H1020" s="80">
        <v>9.36001804208469</v>
      </c>
      <c r="I1020" s="80">
        <v>6.866548106596771</v>
      </c>
      <c r="J1020" s="80">
        <v>10.173576528464418</v>
      </c>
      <c r="K1020" s="80">
        <v>6.052989620217042</v>
      </c>
      <c r="P1020" s="1"/>
      <c r="Q1020" s="1"/>
    </row>
    <row r="1021" spans="1:17" ht="12.75">
      <c r="A1021" s="11">
        <v>6681</v>
      </c>
      <c r="B1021" s="14">
        <v>66</v>
      </c>
      <c r="C1021" s="14">
        <v>81</v>
      </c>
      <c r="D1021" s="80">
        <v>0.9619149861897446</v>
      </c>
      <c r="E1021" s="80">
        <v>0.9266244802097073</v>
      </c>
      <c r="F1021" s="80">
        <v>0.9403836259490793</v>
      </c>
      <c r="G1021" s="80">
        <v>0.8874755515092565</v>
      </c>
      <c r="H1021" s="80">
        <v>9.36001804208469</v>
      </c>
      <c r="I1021" s="80">
        <v>6.586841515746216</v>
      </c>
      <c r="J1021" s="80">
        <v>10.101198750939965</v>
      </c>
      <c r="K1021" s="80">
        <v>5.84566080689094</v>
      </c>
      <c r="P1021" s="1"/>
      <c r="Q1021" s="1"/>
    </row>
    <row r="1022" spans="1:17" ht="12.75">
      <c r="A1022" s="11">
        <v>6682</v>
      </c>
      <c r="B1022" s="14">
        <v>66</v>
      </c>
      <c r="C1022" s="14">
        <v>82</v>
      </c>
      <c r="D1022" s="80">
        <v>0.9652895779413305</v>
      </c>
      <c r="E1022" s="80">
        <v>0.9329079494221717</v>
      </c>
      <c r="F1022" s="80">
        <v>0.943630180706898</v>
      </c>
      <c r="G1022" s="80">
        <v>0.8932763540502826</v>
      </c>
      <c r="H1022" s="80">
        <v>9.36001804208469</v>
      </c>
      <c r="I1022" s="80">
        <v>6.307369945701943</v>
      </c>
      <c r="J1022" s="80">
        <v>10.033163559043672</v>
      </c>
      <c r="K1022" s="80">
        <v>5.634224428742961</v>
      </c>
      <c r="P1022" s="1"/>
      <c r="Q1022" s="1"/>
    </row>
    <row r="1023" spans="1:17" ht="12.75">
      <c r="A1023" s="11">
        <v>6683</v>
      </c>
      <c r="B1023" s="14">
        <v>66</v>
      </c>
      <c r="C1023" s="14">
        <v>83</v>
      </c>
      <c r="D1023" s="80">
        <v>0.9684651341307462</v>
      </c>
      <c r="E1023" s="80">
        <v>0.9388583617706792</v>
      </c>
      <c r="F1023" s="80">
        <v>0.9467646501357371</v>
      </c>
      <c r="G1023" s="80">
        <v>0.8989108182304673</v>
      </c>
      <c r="H1023" s="80">
        <v>9.36001804208469</v>
      </c>
      <c r="I1023" s="80">
        <v>6.029884548794651</v>
      </c>
      <c r="J1023" s="80">
        <v>9.96957413728709</v>
      </c>
      <c r="K1023" s="80">
        <v>5.420328453592251</v>
      </c>
      <c r="P1023" s="1"/>
      <c r="Q1023" s="1"/>
    </row>
    <row r="1024" spans="1:17" ht="12.75">
      <c r="A1024" s="11">
        <v>6684</v>
      </c>
      <c r="B1024" s="14">
        <v>66</v>
      </c>
      <c r="C1024" s="14">
        <v>84</v>
      </c>
      <c r="D1024" s="80">
        <v>0.9714413791228887</v>
      </c>
      <c r="E1024" s="80">
        <v>0.9444686569681663</v>
      </c>
      <c r="F1024" s="80">
        <v>0.9497844712703553</v>
      </c>
      <c r="G1024" s="80">
        <v>0.9043710031780123</v>
      </c>
      <c r="H1024" s="80">
        <v>9.36001804208469</v>
      </c>
      <c r="I1024" s="80">
        <v>5.754899091682715</v>
      </c>
      <c r="J1024" s="80">
        <v>9.910353269034076</v>
      </c>
      <c r="K1024" s="80">
        <v>5.204563864733329</v>
      </c>
      <c r="P1024" s="1"/>
      <c r="Q1024" s="1"/>
    </row>
    <row r="1025" spans="1:17" ht="12.75">
      <c r="A1025" s="11">
        <v>6685</v>
      </c>
      <c r="B1025" s="14">
        <v>66</v>
      </c>
      <c r="C1025" s="14">
        <v>85</v>
      </c>
      <c r="D1025" s="80">
        <v>0.9742229196464369</v>
      </c>
      <c r="E1025" s="80">
        <v>0.9497413604346261</v>
      </c>
      <c r="F1025" s="80">
        <v>0.9526865547887323</v>
      </c>
      <c r="G1025" s="80">
        <v>0.9096479751547094</v>
      </c>
      <c r="H1025" s="80">
        <v>9.36001804208469</v>
      </c>
      <c r="I1025" s="80">
        <v>5.482064905648727</v>
      </c>
      <c r="J1025" s="80">
        <v>9.855333706643359</v>
      </c>
      <c r="K1025" s="80">
        <v>4.986749241090058</v>
      </c>
      <c r="P1025" s="1"/>
      <c r="Q1025" s="1"/>
    </row>
    <row r="1026" spans="1:17" ht="12.75">
      <c r="A1026" s="11">
        <v>6686</v>
      </c>
      <c r="B1026" s="14">
        <v>66</v>
      </c>
      <c r="C1026" s="14">
        <v>86</v>
      </c>
      <c r="D1026" s="80">
        <v>0.9768100425302169</v>
      </c>
      <c r="E1026" s="80">
        <v>0.9546712568389019</v>
      </c>
      <c r="F1026" s="80">
        <v>0.9554666534168704</v>
      </c>
      <c r="G1026" s="80">
        <v>0.9147306369321636</v>
      </c>
      <c r="H1026" s="80">
        <v>9.36001804208469</v>
      </c>
      <c r="I1026" s="80">
        <v>5.2119890821580235</v>
      </c>
      <c r="J1026" s="80">
        <v>9.804441031436822</v>
      </c>
      <c r="K1026" s="80">
        <v>4.767566092805891</v>
      </c>
      <c r="P1026" s="1"/>
      <c r="Q1026" s="1"/>
    </row>
    <row r="1027" spans="1:17" ht="12.75">
      <c r="A1027" s="11">
        <v>6687</v>
      </c>
      <c r="B1027" s="14">
        <v>66</v>
      </c>
      <c r="C1027" s="14">
        <v>87</v>
      </c>
      <c r="D1027" s="80">
        <v>0.9792009171721966</v>
      </c>
      <c r="E1027" s="80">
        <v>0.9592494094069295</v>
      </c>
      <c r="F1027" s="80">
        <v>0.9581204679923015</v>
      </c>
      <c r="G1027" s="80">
        <v>0.9196077267647311</v>
      </c>
      <c r="H1027" s="80">
        <v>9.36001804208469</v>
      </c>
      <c r="I1027" s="80">
        <v>4.946121077754667</v>
      </c>
      <c r="J1027" s="80">
        <v>9.757647959222266</v>
      </c>
      <c r="K1027" s="80">
        <v>4.5484911606170915</v>
      </c>
      <c r="P1027" s="1"/>
      <c r="Q1027" s="1"/>
    </row>
    <row r="1028" spans="1:17" ht="12.75">
      <c r="A1028" s="11">
        <v>6688</v>
      </c>
      <c r="B1028" s="14">
        <v>66</v>
      </c>
      <c r="C1028" s="14">
        <v>88</v>
      </c>
      <c r="D1028" s="80">
        <v>0.9813931535491444</v>
      </c>
      <c r="E1028" s="80">
        <v>0.9634660881410271</v>
      </c>
      <c r="F1028" s="80">
        <v>0.9606450160079076</v>
      </c>
      <c r="G1028" s="80">
        <v>0.924270370377342</v>
      </c>
      <c r="H1028" s="80">
        <v>9.36001804208469</v>
      </c>
      <c r="I1028" s="80">
        <v>4.686737143178807</v>
      </c>
      <c r="J1028" s="80">
        <v>9.714942910076374</v>
      </c>
      <c r="K1028" s="80">
        <v>4.331812275187122</v>
      </c>
      <c r="P1028" s="1"/>
      <c r="Q1028" s="1"/>
    </row>
    <row r="1029" spans="1:17" ht="12.75">
      <c r="A1029" s="11">
        <v>6689</v>
      </c>
      <c r="B1029" s="14">
        <v>66</v>
      </c>
      <c r="C1029" s="14">
        <v>89</v>
      </c>
      <c r="D1029" s="80">
        <v>0.9833880995624473</v>
      </c>
      <c r="E1029" s="80">
        <v>0.9673190912821861</v>
      </c>
      <c r="F1029" s="80">
        <v>0.9630399041934311</v>
      </c>
      <c r="G1029" s="80">
        <v>0.9287145263235601</v>
      </c>
      <c r="H1029" s="80">
        <v>9.36001804208469</v>
      </c>
      <c r="I1029" s="80">
        <v>4.436086549987851</v>
      </c>
      <c r="J1029" s="80">
        <v>9.676246573070259</v>
      </c>
      <c r="K1029" s="80">
        <v>4.119858019002283</v>
      </c>
      <c r="P1029" s="1"/>
      <c r="Q1029" s="1"/>
    </row>
    <row r="1030" spans="1:17" ht="12.75">
      <c r="A1030" s="11">
        <v>6690</v>
      </c>
      <c r="B1030" s="14">
        <v>66</v>
      </c>
      <c r="C1030" s="14">
        <v>90</v>
      </c>
      <c r="D1030" s="80">
        <v>0.9851935718913294</v>
      </c>
      <c r="E1030" s="80">
        <v>0.9708192072489917</v>
      </c>
      <c r="F1030" s="80">
        <v>0.9653073234067608</v>
      </c>
      <c r="G1030" s="80">
        <v>0.9329410995592123</v>
      </c>
      <c r="H1030" s="80">
        <v>9.36001804208469</v>
      </c>
      <c r="I1030" s="80">
        <v>4.195454194507296</v>
      </c>
      <c r="J1030" s="80">
        <v>9.641360587218038</v>
      </c>
      <c r="K1030" s="80">
        <v>3.9141116493739467</v>
      </c>
      <c r="P1030" s="1"/>
      <c r="Q1030" s="1"/>
    </row>
    <row r="1031" spans="1:17" ht="12.75">
      <c r="A1031" s="11">
        <v>6740</v>
      </c>
      <c r="B1031" s="14">
        <v>67</v>
      </c>
      <c r="C1031" s="14">
        <v>40</v>
      </c>
      <c r="D1031" s="80">
        <v>0.7949747684412303</v>
      </c>
      <c r="E1031" s="80">
        <v>0.659716284536571</v>
      </c>
      <c r="F1031" s="80">
        <v>0.793884082252965</v>
      </c>
      <c r="G1031" s="80">
        <v>0.6582154091257674</v>
      </c>
      <c r="H1031" s="80">
        <v>9.13305722971733</v>
      </c>
      <c r="I1031" s="80">
        <v>13.783123951665887</v>
      </c>
      <c r="J1031" s="80">
        <v>13.843916610506291</v>
      </c>
      <c r="K1031" s="80">
        <v>9.072264570876925</v>
      </c>
      <c r="P1031" s="1"/>
      <c r="Q1031" s="1"/>
    </row>
    <row r="1032" spans="1:17" ht="12.75">
      <c r="A1032" s="11">
        <v>6741</v>
      </c>
      <c r="B1032" s="14">
        <v>67</v>
      </c>
      <c r="C1032" s="14">
        <v>41</v>
      </c>
      <c r="D1032" s="80">
        <v>0.796772219438162</v>
      </c>
      <c r="E1032" s="80">
        <v>0.6621956643672519</v>
      </c>
      <c r="F1032" s="80">
        <v>0.7954875404889247</v>
      </c>
      <c r="G1032" s="80">
        <v>0.6604228409657312</v>
      </c>
      <c r="H1032" s="80">
        <v>9.13305722971733</v>
      </c>
      <c r="I1032" s="80">
        <v>13.720078455574168</v>
      </c>
      <c r="J1032" s="80">
        <v>13.792082493388484</v>
      </c>
      <c r="K1032" s="80">
        <v>9.061053191903014</v>
      </c>
      <c r="P1032" s="1"/>
      <c r="Q1032" s="1"/>
    </row>
    <row r="1033" spans="1:17" ht="12.75">
      <c r="A1033" s="11">
        <v>6742</v>
      </c>
      <c r="B1033" s="14">
        <v>67</v>
      </c>
      <c r="C1033" s="14">
        <v>42</v>
      </c>
      <c r="D1033" s="80">
        <v>0.798699300220283</v>
      </c>
      <c r="E1033" s="80">
        <v>0.6648620952801241</v>
      </c>
      <c r="F1033" s="80">
        <v>0.7972209755380604</v>
      </c>
      <c r="G1033" s="80">
        <v>0.6628158284475366</v>
      </c>
      <c r="H1033" s="80">
        <v>9.13305722971733</v>
      </c>
      <c r="I1033" s="80">
        <v>13.653405095911355</v>
      </c>
      <c r="J1033" s="80">
        <v>13.736769315852381</v>
      </c>
      <c r="K1033" s="80">
        <v>9.049693009776302</v>
      </c>
      <c r="P1033" s="1"/>
      <c r="Q1033" s="1"/>
    </row>
    <row r="1034" spans="1:17" ht="12.75">
      <c r="A1034" s="11">
        <v>6743</v>
      </c>
      <c r="B1034" s="14">
        <v>67</v>
      </c>
      <c r="C1034" s="14">
        <v>43</v>
      </c>
      <c r="D1034" s="80">
        <v>0.8007605327262695</v>
      </c>
      <c r="E1034" s="80">
        <v>0.6677236320816473</v>
      </c>
      <c r="F1034" s="80">
        <v>0.7990854724808255</v>
      </c>
      <c r="G1034" s="80">
        <v>0.6653974568294719</v>
      </c>
      <c r="H1034" s="80">
        <v>9.13305722971733</v>
      </c>
      <c r="I1034" s="80">
        <v>13.582810729810578</v>
      </c>
      <c r="J1034" s="80">
        <v>13.677900243315886</v>
      </c>
      <c r="K1034" s="80">
        <v>9.037967716212023</v>
      </c>
      <c r="P1034" s="1"/>
      <c r="Q1034" s="1"/>
    </row>
    <row r="1035" spans="1:17" ht="12.75">
      <c r="A1035" s="11">
        <v>6744</v>
      </c>
      <c r="B1035" s="14">
        <v>67</v>
      </c>
      <c r="C1035" s="14">
        <v>44</v>
      </c>
      <c r="D1035" s="80">
        <v>0.8029605404965972</v>
      </c>
      <c r="E1035" s="80">
        <v>0.6707886980833787</v>
      </c>
      <c r="F1035" s="80">
        <v>0.8010811866546137</v>
      </c>
      <c r="G1035" s="80">
        <v>0.6681696689864497</v>
      </c>
      <c r="H1035" s="80">
        <v>9.13305722971733</v>
      </c>
      <c r="I1035" s="80">
        <v>13.507939235273321</v>
      </c>
      <c r="J1035" s="80">
        <v>13.615401177468998</v>
      </c>
      <c r="K1035" s="80">
        <v>9.025595287521652</v>
      </c>
      <c r="P1035" s="1"/>
      <c r="Q1035" s="1"/>
    </row>
    <row r="1036" spans="1:17" ht="12.75">
      <c r="A1036" s="11">
        <v>6745</v>
      </c>
      <c r="B1036" s="14">
        <v>67</v>
      </c>
      <c r="C1036" s="14">
        <v>45</v>
      </c>
      <c r="D1036" s="80">
        <v>0.8053037717939686</v>
      </c>
      <c r="E1036" s="80">
        <v>0.6740657188665525</v>
      </c>
      <c r="F1036" s="80">
        <v>0.803207409231415</v>
      </c>
      <c r="G1036" s="80">
        <v>0.6711333404191548</v>
      </c>
      <c r="H1036" s="80">
        <v>9.13305722971733</v>
      </c>
      <c r="I1036" s="80">
        <v>13.428395766034505</v>
      </c>
      <c r="J1036" s="80">
        <v>13.549208888822662</v>
      </c>
      <c r="K1036" s="80">
        <v>9.012244106929174</v>
      </c>
      <c r="P1036" s="1"/>
      <c r="Q1036" s="1"/>
    </row>
    <row r="1037" spans="1:17" ht="12.75">
      <c r="A1037" s="11">
        <v>6746</v>
      </c>
      <c r="B1037" s="14">
        <v>67</v>
      </c>
      <c r="C1037" s="14">
        <v>46</v>
      </c>
      <c r="D1037" s="80">
        <v>0.8077928522887697</v>
      </c>
      <c r="E1037" s="80">
        <v>0.6775608198116069</v>
      </c>
      <c r="F1037" s="80">
        <v>0.8054627654956662</v>
      </c>
      <c r="G1037" s="80">
        <v>0.67428853804619</v>
      </c>
      <c r="H1037" s="80">
        <v>9.13305722971733</v>
      </c>
      <c r="I1037" s="80">
        <v>13.343896372494022</v>
      </c>
      <c r="J1037" s="80">
        <v>13.4793172253625</v>
      </c>
      <c r="K1037" s="80">
        <v>8.997636376848853</v>
      </c>
      <c r="P1037" s="1"/>
      <c r="Q1037" s="1"/>
    </row>
    <row r="1038" spans="1:17" ht="12.75">
      <c r="A1038" s="11">
        <v>6747</v>
      </c>
      <c r="B1038" s="14">
        <v>67</v>
      </c>
      <c r="C1038" s="14">
        <v>47</v>
      </c>
      <c r="D1038" s="80">
        <v>0.8104293266091516</v>
      </c>
      <c r="E1038" s="80">
        <v>0.681278838523836</v>
      </c>
      <c r="F1038" s="80">
        <v>0.8078454616210947</v>
      </c>
      <c r="G1038" s="80">
        <v>0.6776348498573055</v>
      </c>
      <c r="H1038" s="80">
        <v>9.13305722971733</v>
      </c>
      <c r="I1038" s="80">
        <v>13.254217516930261</v>
      </c>
      <c r="J1038" s="80">
        <v>13.405755049586485</v>
      </c>
      <c r="K1038" s="80">
        <v>8.981519697061106</v>
      </c>
      <c r="P1038" s="1"/>
      <c r="Q1038" s="1"/>
    </row>
    <row r="1039" spans="1:17" ht="12.75">
      <c r="A1039" s="11">
        <v>6748</v>
      </c>
      <c r="B1039" s="14">
        <v>67</v>
      </c>
      <c r="C1039" s="14">
        <v>48</v>
      </c>
      <c r="D1039" s="80">
        <v>0.813213290091113</v>
      </c>
      <c r="E1039" s="80">
        <v>0.6852227813159945</v>
      </c>
      <c r="F1039" s="80">
        <v>0.8103534925935048</v>
      </c>
      <c r="G1039" s="80">
        <v>0.6811716653210933</v>
      </c>
      <c r="H1039" s="80">
        <v>9.13305722971733</v>
      </c>
      <c r="I1039" s="80">
        <v>13.159238816679528</v>
      </c>
      <c r="J1039" s="80">
        <v>13.32859542728129</v>
      </c>
      <c r="K1039" s="80">
        <v>8.963700619115567</v>
      </c>
      <c r="P1039" s="1"/>
      <c r="Q1039" s="1"/>
    </row>
    <row r="1040" spans="1:17" ht="12.75">
      <c r="A1040" s="11">
        <v>6749</v>
      </c>
      <c r="B1040" s="14">
        <v>67</v>
      </c>
      <c r="C1040" s="14">
        <v>49</v>
      </c>
      <c r="D1040" s="80">
        <v>0.8161454649834815</v>
      </c>
      <c r="E1040" s="80">
        <v>0.6893967467671974</v>
      </c>
      <c r="F1040" s="80">
        <v>0.8129847801735042</v>
      </c>
      <c r="G1040" s="80">
        <v>0.6848983623751151</v>
      </c>
      <c r="H1040" s="80">
        <v>9.13305722971733</v>
      </c>
      <c r="I1040" s="80">
        <v>13.058770494396668</v>
      </c>
      <c r="J1040" s="80">
        <v>13.247897197869248</v>
      </c>
      <c r="K1040" s="80">
        <v>8.94393052624475</v>
      </c>
      <c r="P1040" s="1"/>
      <c r="Q1040" s="1"/>
    </row>
    <row r="1041" spans="1:17" ht="12.75">
      <c r="A1041" s="11">
        <v>6750</v>
      </c>
      <c r="B1041" s="14">
        <v>67</v>
      </c>
      <c r="C1041" s="14">
        <v>50</v>
      </c>
      <c r="D1041" s="80">
        <v>0.8192273354838149</v>
      </c>
      <c r="E1041" s="80">
        <v>0.6938061493175178</v>
      </c>
      <c r="F1041" s="80">
        <v>0.8157371416061264</v>
      </c>
      <c r="G1041" s="80">
        <v>0.6888142575985614</v>
      </c>
      <c r="H1041" s="80">
        <v>9.13305722971733</v>
      </c>
      <c r="I1041" s="80">
        <v>12.952536001165964</v>
      </c>
      <c r="J1041" s="80">
        <v>13.163701761221521</v>
      </c>
      <c r="K1041" s="80">
        <v>8.921891469661773</v>
      </c>
      <c r="P1041" s="1"/>
      <c r="Q1041" s="1"/>
    </row>
    <row r="1042" spans="1:17" ht="12.75">
      <c r="A1042" s="11">
        <v>6751</v>
      </c>
      <c r="B1042" s="14">
        <v>67</v>
      </c>
      <c r="C1042" s="14">
        <v>51</v>
      </c>
      <c r="D1042" s="80">
        <v>0.8224597805415153</v>
      </c>
      <c r="E1042" s="80">
        <v>0.6984557869491621</v>
      </c>
      <c r="F1042" s="80">
        <v>0.8186082874564937</v>
      </c>
      <c r="G1042" s="80">
        <v>0.6929185965712008</v>
      </c>
      <c r="H1042" s="80">
        <v>9.13305722971733</v>
      </c>
      <c r="I1042" s="80">
        <v>12.840287284823646</v>
      </c>
      <c r="J1042" s="80">
        <v>13.07607066956994</v>
      </c>
      <c r="K1042" s="80">
        <v>8.897273844971036</v>
      </c>
      <c r="P1042" s="1"/>
      <c r="Q1042" s="1"/>
    </row>
    <row r="1043" spans="1:17" ht="12.75">
      <c r="A1043" s="11">
        <v>6752</v>
      </c>
      <c r="B1043" s="14">
        <v>67</v>
      </c>
      <c r="C1043" s="14">
        <v>52</v>
      </c>
      <c r="D1043" s="80">
        <v>0.8258424701631101</v>
      </c>
      <c r="E1043" s="80">
        <v>0.7033489538525977</v>
      </c>
      <c r="F1043" s="80">
        <v>0.821595843346007</v>
      </c>
      <c r="G1043" s="80">
        <v>0.6972105781422889</v>
      </c>
      <c r="H1043" s="80">
        <v>9.13305722971733</v>
      </c>
      <c r="I1043" s="80">
        <v>12.721857266955888</v>
      </c>
      <c r="J1043" s="80">
        <v>12.985101036535223</v>
      </c>
      <c r="K1043" s="80">
        <v>8.869813460137994</v>
      </c>
      <c r="P1043" s="1"/>
      <c r="Q1043" s="1"/>
    </row>
    <row r="1044" spans="1:17" ht="12.75">
      <c r="A1044" s="11">
        <v>6753</v>
      </c>
      <c r="B1044" s="14">
        <v>67</v>
      </c>
      <c r="C1044" s="14">
        <v>53</v>
      </c>
      <c r="D1044" s="80">
        <v>0.8293744243117939</v>
      </c>
      <c r="E1044" s="80">
        <v>0.7084882148856636</v>
      </c>
      <c r="F1044" s="80">
        <v>0.8246973379247822</v>
      </c>
      <c r="G1044" s="80">
        <v>0.7016893303624652</v>
      </c>
      <c r="H1044" s="80">
        <v>9.13305722971733</v>
      </c>
      <c r="I1044" s="80">
        <v>12.597108745540904</v>
      </c>
      <c r="J1044" s="80">
        <v>12.890909175096484</v>
      </c>
      <c r="K1044" s="80">
        <v>8.83925680016175</v>
      </c>
      <c r="P1044" s="1"/>
      <c r="Q1044" s="1"/>
    </row>
    <row r="1045" spans="1:17" ht="12.75">
      <c r="A1045" s="11">
        <v>6754</v>
      </c>
      <c r="B1045" s="14">
        <v>67</v>
      </c>
      <c r="C1045" s="14">
        <v>54</v>
      </c>
      <c r="D1045" s="80">
        <v>0.8330571694015215</v>
      </c>
      <c r="E1045" s="80">
        <v>0.7138800185118055</v>
      </c>
      <c r="F1045" s="80">
        <v>0.8279099810889505</v>
      </c>
      <c r="G1045" s="80">
        <v>0.7063535801270066</v>
      </c>
      <c r="H1045" s="80">
        <v>9.13305722971733</v>
      </c>
      <c r="I1045" s="80">
        <v>12.465635700008683</v>
      </c>
      <c r="J1045" s="80">
        <v>12.793546524465857</v>
      </c>
      <c r="K1045" s="80">
        <v>8.805146405260157</v>
      </c>
      <c r="P1045" s="1"/>
      <c r="Q1045" s="1"/>
    </row>
    <row r="1046" spans="1:17" ht="12.75">
      <c r="A1046" s="11">
        <v>6755</v>
      </c>
      <c r="B1046" s="14">
        <v>67</v>
      </c>
      <c r="C1046" s="14">
        <v>55</v>
      </c>
      <c r="D1046" s="80">
        <v>0.8368921833016465</v>
      </c>
      <c r="E1046" s="80">
        <v>0.7195310455285074</v>
      </c>
      <c r="F1046" s="80">
        <v>0.8312303052561554</v>
      </c>
      <c r="G1046" s="80">
        <v>0.7112011108726886</v>
      </c>
      <c r="H1046" s="80">
        <v>9.13305722971733</v>
      </c>
      <c r="I1046" s="80">
        <v>12.326958079647275</v>
      </c>
      <c r="J1046" s="80">
        <v>12.693069029438401</v>
      </c>
      <c r="K1046" s="80">
        <v>8.766946279926206</v>
      </c>
      <c r="P1046" s="1"/>
      <c r="Q1046" s="1"/>
    </row>
    <row r="1047" spans="1:17" ht="12.75">
      <c r="A1047" s="11">
        <v>6756</v>
      </c>
      <c r="B1047" s="14">
        <v>67</v>
      </c>
      <c r="C1047" s="14">
        <v>56</v>
      </c>
      <c r="D1047" s="80">
        <v>0.8408763965461867</v>
      </c>
      <c r="E1047" s="80">
        <v>0.7254415268154097</v>
      </c>
      <c r="F1047" s="80">
        <v>0.8346541671578165</v>
      </c>
      <c r="G1047" s="80">
        <v>0.7162287311073684</v>
      </c>
      <c r="H1047" s="80">
        <v>9.13305722971733</v>
      </c>
      <c r="I1047" s="80">
        <v>12.18092293242958</v>
      </c>
      <c r="J1047" s="80">
        <v>12.589653186536228</v>
      </c>
      <c r="K1047" s="80">
        <v>8.724326975610683</v>
      </c>
      <c r="P1047" s="1"/>
      <c r="Q1047" s="1"/>
    </row>
    <row r="1048" spans="1:17" ht="12.75">
      <c r="A1048" s="11">
        <v>6757</v>
      </c>
      <c r="B1048" s="14">
        <v>67</v>
      </c>
      <c r="C1048" s="14">
        <v>57</v>
      </c>
      <c r="D1048" s="80">
        <v>0.8450028171480553</v>
      </c>
      <c r="E1048" s="80">
        <v>0.7316059552406671</v>
      </c>
      <c r="F1048" s="80">
        <v>0.8381770199758628</v>
      </c>
      <c r="G1048" s="80">
        <v>0.7214326402447725</v>
      </c>
      <c r="H1048" s="80">
        <v>9.13305722971733</v>
      </c>
      <c r="I1048" s="80">
        <v>12.027672503994053</v>
      </c>
      <c r="J1048" s="80">
        <v>12.483574203155502</v>
      </c>
      <c r="K1048" s="80">
        <v>8.677155530555883</v>
      </c>
      <c r="P1048" s="1"/>
      <c r="Q1048" s="1"/>
    </row>
    <row r="1049" spans="1:17" ht="12.75">
      <c r="A1049" s="11">
        <v>6758</v>
      </c>
      <c r="B1049" s="14">
        <v>67</v>
      </c>
      <c r="C1049" s="14">
        <v>58</v>
      </c>
      <c r="D1049" s="80">
        <v>0.8492605328592411</v>
      </c>
      <c r="E1049" s="80">
        <v>0.7380128667035102</v>
      </c>
      <c r="F1049" s="80">
        <v>0.8417942029346135</v>
      </c>
      <c r="G1049" s="80">
        <v>0.726808832305551</v>
      </c>
      <c r="H1049" s="80">
        <v>9.13305722971733</v>
      </c>
      <c r="I1049" s="80">
        <v>11.867672523703659</v>
      </c>
      <c r="J1049" s="80">
        <v>12.375200544283263</v>
      </c>
      <c r="K1049" s="80">
        <v>8.625529209137728</v>
      </c>
      <c r="P1049" s="1"/>
      <c r="Q1049" s="1"/>
    </row>
    <row r="1050" spans="1:17" ht="12.75">
      <c r="A1050" s="11">
        <v>6759</v>
      </c>
      <c r="B1050" s="14">
        <v>67</v>
      </c>
      <c r="C1050" s="14">
        <v>59</v>
      </c>
      <c r="D1050" s="80">
        <v>0.8536389660983239</v>
      </c>
      <c r="E1050" s="80">
        <v>0.7446510662602841</v>
      </c>
      <c r="F1050" s="80">
        <v>0.8455010790638856</v>
      </c>
      <c r="G1050" s="80">
        <v>0.7323532865481753</v>
      </c>
      <c r="H1050" s="80">
        <v>9.13305722971733</v>
      </c>
      <c r="I1050" s="80">
        <v>11.701337267243586</v>
      </c>
      <c r="J1050" s="80">
        <v>12.264881692286433</v>
      </c>
      <c r="K1050" s="80">
        <v>8.569512804674485</v>
      </c>
      <c r="P1050" s="1"/>
      <c r="Q1050" s="1"/>
    </row>
    <row r="1051" spans="1:17" ht="12.75">
      <c r="A1051" s="11">
        <v>6760</v>
      </c>
      <c r="B1051" s="14">
        <v>67</v>
      </c>
      <c r="C1051" s="14">
        <v>60</v>
      </c>
      <c r="D1051" s="80">
        <v>0.8581298879016945</v>
      </c>
      <c r="E1051" s="80">
        <v>0.7515126973962689</v>
      </c>
      <c r="F1051" s="80">
        <v>0.8492927955575037</v>
      </c>
      <c r="G1051" s="80">
        <v>0.738061595754913</v>
      </c>
      <c r="H1051" s="80">
        <v>9.13305722971733</v>
      </c>
      <c r="I1051" s="80">
        <v>11.52882058486999</v>
      </c>
      <c r="J1051" s="80">
        <v>12.152898096546085</v>
      </c>
      <c r="K1051" s="80">
        <v>8.508979718041235</v>
      </c>
      <c r="P1051" s="1"/>
      <c r="Q1051" s="1"/>
    </row>
    <row r="1052" spans="1:17" ht="12.75">
      <c r="A1052" s="11">
        <v>6761</v>
      </c>
      <c r="B1052" s="14">
        <v>67</v>
      </c>
      <c r="C1052" s="14">
        <v>61</v>
      </c>
      <c r="D1052" s="80">
        <v>0.8627237359082762</v>
      </c>
      <c r="E1052" s="80">
        <v>0.7585876565501938</v>
      </c>
      <c r="F1052" s="80">
        <v>0.8531640844525409</v>
      </c>
      <c r="G1052" s="80">
        <v>0.7439286413046022</v>
      </c>
      <c r="H1052" s="80">
        <v>9.13305722971733</v>
      </c>
      <c r="I1052" s="80">
        <v>11.350340060338736</v>
      </c>
      <c r="J1052" s="80">
        <v>12.039554230623075</v>
      </c>
      <c r="K1052" s="80">
        <v>8.443843059432993</v>
      </c>
      <c r="P1052" s="1"/>
      <c r="Q1052" s="1"/>
    </row>
    <row r="1053" spans="1:17" ht="12.75">
      <c r="A1053" s="11">
        <v>6762</v>
      </c>
      <c r="B1053" s="14">
        <v>67</v>
      </c>
      <c r="C1053" s="14">
        <v>62</v>
      </c>
      <c r="D1053" s="80">
        <v>0.867409948408042</v>
      </c>
      <c r="E1053" s="80">
        <v>0.7658640011095276</v>
      </c>
      <c r="F1053" s="80">
        <v>0.857109311321543</v>
      </c>
      <c r="G1053" s="80">
        <v>0.7499486344688243</v>
      </c>
      <c r="H1053" s="80">
        <v>9.13305722971733</v>
      </c>
      <c r="I1053" s="80">
        <v>11.166150695052348</v>
      </c>
      <c r="J1053" s="80">
        <v>11.925168458742057</v>
      </c>
      <c r="K1053" s="80">
        <v>8.374039466027622</v>
      </c>
      <c r="P1053" s="1"/>
      <c r="Q1053" s="1"/>
    </row>
    <row r="1054" spans="1:17" ht="12.75">
      <c r="A1054" s="11">
        <v>6763</v>
      </c>
      <c r="B1054" s="14">
        <v>67</v>
      </c>
      <c r="C1054" s="14">
        <v>63</v>
      </c>
      <c r="D1054" s="80">
        <v>0.8721769477225181</v>
      </c>
      <c r="E1054" s="80">
        <v>0.7733278248606021</v>
      </c>
      <c r="F1054" s="80">
        <v>0.8611225328743107</v>
      </c>
      <c r="G1054" s="80">
        <v>0.7561151728180386</v>
      </c>
      <c r="H1054" s="80">
        <v>9.13305722971733</v>
      </c>
      <c r="I1054" s="80">
        <v>10.976552833162348</v>
      </c>
      <c r="J1054" s="80">
        <v>11.810071920486799</v>
      </c>
      <c r="K1054" s="80">
        <v>8.29953814239288</v>
      </c>
      <c r="P1054" s="1"/>
      <c r="Q1054" s="1"/>
    </row>
    <row r="1055" spans="1:17" ht="12.75">
      <c r="A1055" s="11">
        <v>6764</v>
      </c>
      <c r="B1055" s="14">
        <v>67</v>
      </c>
      <c r="C1055" s="14">
        <v>64</v>
      </c>
      <c r="D1055" s="80">
        <v>0.8770107562351649</v>
      </c>
      <c r="E1055" s="80">
        <v>0.780960958646183</v>
      </c>
      <c r="F1055" s="80">
        <v>0.8651976720952017</v>
      </c>
      <c r="G1055" s="80">
        <v>0.7624214815391053</v>
      </c>
      <c r="H1055" s="80">
        <v>9.13305722971733</v>
      </c>
      <c r="I1055" s="80">
        <v>10.78204688352501</v>
      </c>
      <c r="J1055" s="80">
        <v>11.694639954281111</v>
      </c>
      <c r="K1055" s="80">
        <v>8.220464158961232</v>
      </c>
      <c r="P1055" s="1"/>
      <c r="Q1055" s="1"/>
    </row>
    <row r="1056" spans="1:17" ht="12.75">
      <c r="A1056" s="11">
        <v>6765</v>
      </c>
      <c r="B1056" s="14">
        <v>67</v>
      </c>
      <c r="C1056" s="14">
        <v>65</v>
      </c>
      <c r="D1056" s="80">
        <v>0.8818983592898259</v>
      </c>
      <c r="E1056" s="80">
        <v>0.7887461455260878</v>
      </c>
      <c r="F1056" s="80">
        <v>0.8693286559640745</v>
      </c>
      <c r="G1056" s="80">
        <v>0.7688606070628894</v>
      </c>
      <c r="H1056" s="80">
        <v>9.13305722971733</v>
      </c>
      <c r="I1056" s="80">
        <v>10.583019649789476</v>
      </c>
      <c r="J1056" s="80">
        <v>11.579209967011185</v>
      </c>
      <c r="K1056" s="80">
        <v>8.136866912495623</v>
      </c>
      <c r="P1056" s="1"/>
      <c r="Q1056" s="1"/>
    </row>
    <row r="1057" spans="1:17" ht="12.75">
      <c r="A1057" s="11">
        <v>6766</v>
      </c>
      <c r="B1057" s="14">
        <v>67</v>
      </c>
      <c r="C1057" s="14">
        <v>66</v>
      </c>
      <c r="D1057" s="80">
        <v>0.8868297600573583</v>
      </c>
      <c r="E1057" s="80">
        <v>0.7966703819101033</v>
      </c>
      <c r="F1057" s="80">
        <v>0.8735091947133009</v>
      </c>
      <c r="G1057" s="80">
        <v>0.7754250550593595</v>
      </c>
      <c r="H1057" s="80">
        <v>9.13305722971733</v>
      </c>
      <c r="I1057" s="80">
        <v>10.379509973405066</v>
      </c>
      <c r="J1057" s="80">
        <v>11.4640351105056</v>
      </c>
      <c r="K1057" s="80">
        <v>8.048532092616794</v>
      </c>
      <c r="P1057" s="1"/>
      <c r="Q1057" s="1"/>
    </row>
    <row r="1058" spans="1:17" ht="12.75">
      <c r="A1058" s="11">
        <v>6767</v>
      </c>
      <c r="B1058" s="14">
        <v>67</v>
      </c>
      <c r="C1058" s="14">
        <v>67</v>
      </c>
      <c r="D1058" s="80">
        <v>0.8917974822074948</v>
      </c>
      <c r="E1058" s="80">
        <v>0.804724288223651</v>
      </c>
      <c r="F1058" s="80">
        <v>0.877732376784169</v>
      </c>
      <c r="G1058" s="80">
        <v>0.78210612034681</v>
      </c>
      <c r="H1058" s="80">
        <v>9.13305722971733</v>
      </c>
      <c r="I1058" s="80">
        <v>10.171201717661095</v>
      </c>
      <c r="J1058" s="80">
        <v>11.349299832713696</v>
      </c>
      <c r="K1058" s="80">
        <v>7.95495911466473</v>
      </c>
      <c r="P1058" s="1"/>
      <c r="Q1058" s="1"/>
    </row>
    <row r="1059" spans="1:17" ht="12.75">
      <c r="A1059" s="11">
        <v>6768</v>
      </c>
      <c r="B1059" s="14">
        <v>67</v>
      </c>
      <c r="C1059" s="14">
        <v>68</v>
      </c>
      <c r="D1059" s="80">
        <v>0.8967963007978026</v>
      </c>
      <c r="E1059" s="80">
        <v>0.812901825455393</v>
      </c>
      <c r="F1059" s="80">
        <v>0.8819902251384938</v>
      </c>
      <c r="G1059" s="80">
        <v>0.7888931250603338</v>
      </c>
      <c r="H1059" s="80">
        <v>9.13305722971733</v>
      </c>
      <c r="I1059" s="80">
        <v>9.957383952091014</v>
      </c>
      <c r="J1059" s="80">
        <v>11.235129438417648</v>
      </c>
      <c r="K1059" s="80">
        <v>7.855311743390697</v>
      </c>
      <c r="P1059" s="1"/>
      <c r="Q1059" s="1"/>
    </row>
    <row r="1060" spans="1:17" ht="12.75">
      <c r="A1060" s="11">
        <v>6769</v>
      </c>
      <c r="B1060" s="14">
        <v>67</v>
      </c>
      <c r="C1060" s="14">
        <v>69</v>
      </c>
      <c r="D1060" s="80">
        <v>0.9018272310062049</v>
      </c>
      <c r="E1060" s="80">
        <v>0.8212070601308232</v>
      </c>
      <c r="F1060" s="80">
        <v>0.8862728789956591</v>
      </c>
      <c r="G1060" s="80">
        <v>0.7957720183705616</v>
      </c>
      <c r="H1060" s="80">
        <v>9.13305722971733</v>
      </c>
      <c r="I1060" s="80">
        <v>9.736404867527444</v>
      </c>
      <c r="J1060" s="80">
        <v>11.1215035441395</v>
      </c>
      <c r="K1060" s="80">
        <v>7.747958553105274</v>
      </c>
      <c r="P1060" s="1"/>
      <c r="Q1060" s="1"/>
    </row>
    <row r="1061" spans="1:17" ht="12.75">
      <c r="A1061" s="11">
        <v>6770</v>
      </c>
      <c r="B1061" s="14">
        <v>67</v>
      </c>
      <c r="C1061" s="14">
        <v>70</v>
      </c>
      <c r="D1061" s="80">
        <v>0.9068870509080054</v>
      </c>
      <c r="E1061" s="80">
        <v>0.8296370945000564</v>
      </c>
      <c r="F1061" s="80">
        <v>0.8905678746894918</v>
      </c>
      <c r="G1061" s="80">
        <v>0.8027240733093425</v>
      </c>
      <c r="H1061" s="80">
        <v>9.13305722971733</v>
      </c>
      <c r="I1061" s="80">
        <v>9.506681920448004</v>
      </c>
      <c r="J1061" s="80">
        <v>11.008496715327029</v>
      </c>
      <c r="K1061" s="80">
        <v>7.631242434838304</v>
      </c>
      <c r="P1061" s="1"/>
      <c r="Q1061" s="1"/>
    </row>
    <row r="1062" spans="1:17" ht="12.75">
      <c r="A1062" s="11">
        <v>6771</v>
      </c>
      <c r="B1062" s="14">
        <v>67</v>
      </c>
      <c r="C1062" s="14">
        <v>71</v>
      </c>
      <c r="D1062" s="80">
        <v>0.9119595034826904</v>
      </c>
      <c r="E1062" s="80">
        <v>0.838166875719254</v>
      </c>
      <c r="F1062" s="80">
        <v>0.8948607830487372</v>
      </c>
      <c r="G1062" s="80">
        <v>0.8097267469318311</v>
      </c>
      <c r="H1062" s="80">
        <v>9.13305722971733</v>
      </c>
      <c r="I1062" s="80">
        <v>9.267772420208832</v>
      </c>
      <c r="J1062" s="80">
        <v>10.896466436805921</v>
      </c>
      <c r="K1062" s="80">
        <v>7.504363213120241</v>
      </c>
      <c r="P1062" s="1"/>
      <c r="Q1062" s="1"/>
    </row>
    <row r="1063" spans="1:17" ht="12.75">
      <c r="A1063" s="11">
        <v>6772</v>
      </c>
      <c r="B1063" s="14">
        <v>67</v>
      </c>
      <c r="C1063" s="14">
        <v>72</v>
      </c>
      <c r="D1063" s="80">
        <v>0.9170179586572323</v>
      </c>
      <c r="E1063" s="80">
        <v>0.8467526919113967</v>
      </c>
      <c r="F1063" s="80">
        <v>0.8991366904287732</v>
      </c>
      <c r="G1063" s="80">
        <v>0.8167559792495731</v>
      </c>
      <c r="H1063" s="80">
        <v>9.13305722971733</v>
      </c>
      <c r="I1063" s="80">
        <v>9.0203343406864</v>
      </c>
      <c r="J1063" s="80">
        <v>10.785979562817857</v>
      </c>
      <c r="K1063" s="80">
        <v>7.367412007585873</v>
      </c>
      <c r="P1063" s="1"/>
      <c r="Q1063" s="1"/>
    </row>
    <row r="1064" spans="1:17" ht="12.75">
      <c r="A1064" s="11">
        <v>6773</v>
      </c>
      <c r="B1064" s="14">
        <v>67</v>
      </c>
      <c r="C1064" s="14">
        <v>73</v>
      </c>
      <c r="D1064" s="80">
        <v>0.9220280846061049</v>
      </c>
      <c r="E1064" s="80">
        <v>0.8553359058643583</v>
      </c>
      <c r="F1064" s="80">
        <v>0.9033817171360191</v>
      </c>
      <c r="G1064" s="80">
        <v>0.8237886703627667</v>
      </c>
      <c r="H1064" s="80">
        <v>9.13305722971733</v>
      </c>
      <c r="I1064" s="80">
        <v>8.766099567326068</v>
      </c>
      <c r="J1064" s="80">
        <v>10.67774329020823</v>
      </c>
      <c r="K1064" s="80">
        <v>7.221413506835166</v>
      </c>
      <c r="P1064" s="1"/>
      <c r="Q1064" s="1"/>
    </row>
    <row r="1065" spans="1:17" ht="12.75">
      <c r="A1065" s="11">
        <v>6774</v>
      </c>
      <c r="B1065" s="14">
        <v>67</v>
      </c>
      <c r="C1065" s="14">
        <v>74</v>
      </c>
      <c r="D1065" s="80">
        <v>0.9269626372191138</v>
      </c>
      <c r="E1065" s="80">
        <v>0.8638679970683174</v>
      </c>
      <c r="F1065" s="80">
        <v>0.9075836621813812</v>
      </c>
      <c r="G1065" s="80">
        <v>0.8308038160557734</v>
      </c>
      <c r="H1065" s="80">
        <v>9.13305722971733</v>
      </c>
      <c r="I1065" s="80">
        <v>8.506256302654792</v>
      </c>
      <c r="J1065" s="80">
        <v>10.572283335778046</v>
      </c>
      <c r="K1065" s="80">
        <v>7.067030196594075</v>
      </c>
      <c r="P1065" s="1"/>
      <c r="Q1065" s="1"/>
    </row>
    <row r="1066" spans="1:17" ht="12.75">
      <c r="A1066" s="11">
        <v>6775</v>
      </c>
      <c r="B1066" s="14">
        <v>67</v>
      </c>
      <c r="C1066" s="14">
        <v>75</v>
      </c>
      <c r="D1066" s="80">
        <v>0.9318032668605122</v>
      </c>
      <c r="E1066" s="80">
        <v>0.872314282660243</v>
      </c>
      <c r="F1066" s="80">
        <v>0.9117311271530983</v>
      </c>
      <c r="G1066" s="80">
        <v>0.8377811310251094</v>
      </c>
      <c r="H1066" s="80">
        <v>9.13305722971733</v>
      </c>
      <c r="I1066" s="80">
        <v>8.241080326984909</v>
      </c>
      <c r="J1066" s="80">
        <v>10.469915959492042</v>
      </c>
      <c r="K1066" s="80">
        <v>6.904221597210196</v>
      </c>
      <c r="P1066" s="1"/>
      <c r="Q1066" s="1"/>
    </row>
    <row r="1067" spans="1:17" ht="12.75">
      <c r="A1067" s="11">
        <v>6776</v>
      </c>
      <c r="B1067" s="14">
        <v>67</v>
      </c>
      <c r="C1067" s="14">
        <v>76</v>
      </c>
      <c r="D1067" s="80">
        <v>0.9365292672261716</v>
      </c>
      <c r="E1067" s="80">
        <v>0.880634735413628</v>
      </c>
      <c r="F1067" s="80">
        <v>0.9158130426639882</v>
      </c>
      <c r="G1067" s="80">
        <v>0.8447002949696607</v>
      </c>
      <c r="H1067" s="80">
        <v>9.13305722971733</v>
      </c>
      <c r="I1067" s="80">
        <v>7.971273340203032</v>
      </c>
      <c r="J1067" s="80">
        <v>10.37099362816707</v>
      </c>
      <c r="K1067" s="80">
        <v>6.733336941753294</v>
      </c>
      <c r="P1067" s="1"/>
      <c r="Q1067" s="1"/>
    </row>
    <row r="1068" spans="1:17" ht="12.75">
      <c r="A1068" s="11">
        <v>6777</v>
      </c>
      <c r="B1068" s="14">
        <v>67</v>
      </c>
      <c r="C1068" s="14">
        <v>77</v>
      </c>
      <c r="D1068" s="80">
        <v>0.9411190887426697</v>
      </c>
      <c r="E1068" s="80">
        <v>0.8887865282013171</v>
      </c>
      <c r="F1068" s="80">
        <v>0.919819243430802</v>
      </c>
      <c r="G1068" s="80">
        <v>0.8515419644692377</v>
      </c>
      <c r="H1068" s="80">
        <v>9.13305722971733</v>
      </c>
      <c r="I1068" s="80">
        <v>7.697902479305659</v>
      </c>
      <c r="J1068" s="80">
        <v>10.275872709502435</v>
      </c>
      <c r="K1068" s="80">
        <v>6.555086999520556</v>
      </c>
      <c r="P1068" s="1"/>
      <c r="Q1068" s="1"/>
    </row>
    <row r="1069" spans="1:17" ht="12.75">
      <c r="A1069" s="11">
        <v>6778</v>
      </c>
      <c r="B1069" s="14">
        <v>67</v>
      </c>
      <c r="C1069" s="14">
        <v>78</v>
      </c>
      <c r="D1069" s="80">
        <v>0.9455514347320071</v>
      </c>
      <c r="E1069" s="80">
        <v>0.8967259912257134</v>
      </c>
      <c r="F1069" s="80">
        <v>0.923741043960911</v>
      </c>
      <c r="G1069" s="80">
        <v>0.8582888335354872</v>
      </c>
      <c r="H1069" s="80">
        <v>9.13305722971733</v>
      </c>
      <c r="I1069" s="80">
        <v>7.422383396961946</v>
      </c>
      <c r="J1069" s="80">
        <v>10.184891838847642</v>
      </c>
      <c r="K1069" s="80">
        <v>6.370548787831636</v>
      </c>
      <c r="P1069" s="1"/>
      <c r="Q1069" s="1"/>
    </row>
    <row r="1070" spans="1:17" ht="12.75">
      <c r="A1070" s="11">
        <v>6779</v>
      </c>
      <c r="B1070" s="14">
        <v>67</v>
      </c>
      <c r="C1070" s="14">
        <v>79</v>
      </c>
      <c r="D1070" s="80">
        <v>0.9498137737763892</v>
      </c>
      <c r="E1070" s="80">
        <v>0.9044241394674735</v>
      </c>
      <c r="F1070" s="80">
        <v>0.9275710935328684</v>
      </c>
      <c r="G1070" s="80">
        <v>0.8649254863788932</v>
      </c>
      <c r="H1070" s="80">
        <v>9.13305722971733</v>
      </c>
      <c r="I1070" s="80">
        <v>7.145273192322084</v>
      </c>
      <c r="J1070" s="80">
        <v>10.098201530860168</v>
      </c>
      <c r="K1070" s="80">
        <v>6.180128891179246</v>
      </c>
      <c r="P1070" s="1"/>
      <c r="Q1070" s="1"/>
    </row>
    <row r="1071" spans="1:17" ht="12.75">
      <c r="A1071" s="11">
        <v>6780</v>
      </c>
      <c r="B1071" s="14">
        <v>67</v>
      </c>
      <c r="C1071" s="14">
        <v>80</v>
      </c>
      <c r="D1071" s="80">
        <v>0.9538987972139825</v>
      </c>
      <c r="E1071" s="80">
        <v>0.9118609125311975</v>
      </c>
      <c r="F1071" s="80">
        <v>0.9313022418574306</v>
      </c>
      <c r="G1071" s="80">
        <v>0.8714365074331807</v>
      </c>
      <c r="H1071" s="80">
        <v>9.13305722971733</v>
      </c>
      <c r="I1071" s="80">
        <v>6.866548106596771</v>
      </c>
      <c r="J1071" s="80">
        <v>10.01584463617949</v>
      </c>
      <c r="K1071" s="80">
        <v>5.98376070013461</v>
      </c>
      <c r="P1071" s="1"/>
      <c r="Q1071" s="1"/>
    </row>
    <row r="1072" spans="1:17" ht="12.75">
      <c r="A1072" s="11">
        <v>6781</v>
      </c>
      <c r="B1072" s="14">
        <v>67</v>
      </c>
      <c r="C1072" s="14">
        <v>81</v>
      </c>
      <c r="D1072" s="80">
        <v>0.9577959802726917</v>
      </c>
      <c r="E1072" s="80">
        <v>0.9190100616611055</v>
      </c>
      <c r="F1072" s="80">
        <v>0.9349272684922354</v>
      </c>
      <c r="G1072" s="80">
        <v>0.8778060322403624</v>
      </c>
      <c r="H1072" s="80">
        <v>9.13305722971733</v>
      </c>
      <c r="I1072" s="80">
        <v>6.586841515746216</v>
      </c>
      <c r="J1072" s="80">
        <v>9.937929529530265</v>
      </c>
      <c r="K1072" s="80">
        <v>5.78196921593328</v>
      </c>
      <c r="P1072" s="1"/>
      <c r="Q1072" s="1"/>
    </row>
    <row r="1073" spans="1:17" ht="12.75">
      <c r="A1073" s="11">
        <v>6782</v>
      </c>
      <c r="B1073" s="14">
        <v>67</v>
      </c>
      <c r="C1073" s="14">
        <v>82</v>
      </c>
      <c r="D1073" s="80">
        <v>0.9614934622933077</v>
      </c>
      <c r="E1073" s="80">
        <v>0.9258424743080756</v>
      </c>
      <c r="F1073" s="80">
        <v>0.9384397075185735</v>
      </c>
      <c r="G1073" s="80">
        <v>0.8840192254412085</v>
      </c>
      <c r="H1073" s="80">
        <v>9.13305722971733</v>
      </c>
      <c r="I1073" s="80">
        <v>6.307369945701943</v>
      </c>
      <c r="J1073" s="80">
        <v>9.864590881448684</v>
      </c>
      <c r="K1073" s="80">
        <v>5.575836293970589</v>
      </c>
      <c r="P1073" s="1"/>
      <c r="Q1073" s="1"/>
    </row>
    <row r="1074" spans="1:17" ht="12.75">
      <c r="A1074" s="11">
        <v>6783</v>
      </c>
      <c r="B1074" s="14">
        <v>67</v>
      </c>
      <c r="C1074" s="14">
        <v>83</v>
      </c>
      <c r="D1074" s="80">
        <v>0.9649795985560797</v>
      </c>
      <c r="E1074" s="80">
        <v>0.9323290607351975</v>
      </c>
      <c r="F1074" s="80">
        <v>0.9418347406979779</v>
      </c>
      <c r="G1074" s="80">
        <v>0.8900639407867376</v>
      </c>
      <c r="H1074" s="80">
        <v>9.13305722971733</v>
      </c>
      <c r="I1074" s="80">
        <v>6.029884548794651</v>
      </c>
      <c r="J1074" s="80">
        <v>9.795958974522756</v>
      </c>
      <c r="K1074" s="80">
        <v>5.366982803989226</v>
      </c>
      <c r="P1074" s="1"/>
      <c r="Q1074" s="1"/>
    </row>
    <row r="1075" spans="1:17" ht="12.75">
      <c r="A1075" s="11">
        <v>6784</v>
      </c>
      <c r="B1075" s="14">
        <v>67</v>
      </c>
      <c r="C1075" s="14">
        <v>84</v>
      </c>
      <c r="D1075" s="80">
        <v>0.9682529006571783</v>
      </c>
      <c r="E1075" s="80">
        <v>0.9384595328055184</v>
      </c>
      <c r="F1075" s="80">
        <v>0.9451089795436306</v>
      </c>
      <c r="G1075" s="80">
        <v>0.8959304432554134</v>
      </c>
      <c r="H1075" s="80">
        <v>9.13305722971733</v>
      </c>
      <c r="I1075" s="80">
        <v>5.754899091682715</v>
      </c>
      <c r="J1075" s="80">
        <v>9.731967027298575</v>
      </c>
      <c r="K1075" s="80">
        <v>5.15598929410147</v>
      </c>
      <c r="P1075" s="1"/>
      <c r="Q1075" s="1"/>
    </row>
    <row r="1076" spans="1:17" ht="12.75">
      <c r="A1076" s="11">
        <v>6785</v>
      </c>
      <c r="B1076" s="14">
        <v>67</v>
      </c>
      <c r="C1076" s="14">
        <v>85</v>
      </c>
      <c r="D1076" s="80">
        <v>0.9713173584978072</v>
      </c>
      <c r="E1076" s="80">
        <v>0.9442342268422708</v>
      </c>
      <c r="F1076" s="80">
        <v>0.9482585006029928</v>
      </c>
      <c r="G1076" s="80">
        <v>0.9016079532343795</v>
      </c>
      <c r="H1076" s="80">
        <v>9.13305722971733</v>
      </c>
      <c r="I1076" s="80">
        <v>5.482064905648727</v>
      </c>
      <c r="J1076" s="80">
        <v>9.672448816286087</v>
      </c>
      <c r="K1076" s="80">
        <v>4.9426733190799705</v>
      </c>
      <c r="P1076" s="1"/>
      <c r="Q1076" s="1"/>
    </row>
    <row r="1077" spans="1:17" ht="12.75">
      <c r="A1077" s="11">
        <v>6786</v>
      </c>
      <c r="B1077" s="14">
        <v>67</v>
      </c>
      <c r="C1077" s="14">
        <v>86</v>
      </c>
      <c r="D1077" s="80">
        <v>0.9741722534254491</v>
      </c>
      <c r="E1077" s="80">
        <v>0.9496450616070211</v>
      </c>
      <c r="F1077" s="80">
        <v>0.9512781515186256</v>
      </c>
      <c r="G1077" s="80">
        <v>0.90708337286588</v>
      </c>
      <c r="H1077" s="80">
        <v>9.13305722971733</v>
      </c>
      <c r="I1077" s="80">
        <v>5.2119890821580235</v>
      </c>
      <c r="J1077" s="80">
        <v>9.617337675891312</v>
      </c>
      <c r="K1077" s="80">
        <v>4.727708635984042</v>
      </c>
      <c r="P1077" s="1"/>
      <c r="Q1077" s="1"/>
    </row>
    <row r="1078" spans="1:17" ht="12.75">
      <c r="A1078" s="11">
        <v>6787</v>
      </c>
      <c r="B1078" s="14">
        <v>67</v>
      </c>
      <c r="C1078" s="14">
        <v>87</v>
      </c>
      <c r="D1078" s="80">
        <v>0.9768145766770069</v>
      </c>
      <c r="E1078" s="80">
        <v>0.9546799187917449</v>
      </c>
      <c r="F1078" s="80">
        <v>0.954162762827523</v>
      </c>
      <c r="G1078" s="80">
        <v>0.9123434593007943</v>
      </c>
      <c r="H1078" s="80">
        <v>9.13305722971733</v>
      </c>
      <c r="I1078" s="80">
        <v>4.946121077754667</v>
      </c>
      <c r="J1078" s="80">
        <v>9.566617093272733</v>
      </c>
      <c r="K1078" s="80">
        <v>4.512561214199266</v>
      </c>
      <c r="P1078" s="1"/>
      <c r="Q1078" s="1"/>
    </row>
    <row r="1079" spans="1:17" ht="12.75">
      <c r="A1079" s="11">
        <v>6788</v>
      </c>
      <c r="B1079" s="14">
        <v>67</v>
      </c>
      <c r="C1079" s="14">
        <v>88</v>
      </c>
      <c r="D1079" s="80">
        <v>0.9792407491831094</v>
      </c>
      <c r="E1079" s="80">
        <v>0.9593258631460658</v>
      </c>
      <c r="F1079" s="80">
        <v>0.9569086476313504</v>
      </c>
      <c r="G1079" s="80">
        <v>0.91737760595791</v>
      </c>
      <c r="H1079" s="80">
        <v>9.13305722971733</v>
      </c>
      <c r="I1079" s="80">
        <v>4.686737143178807</v>
      </c>
      <c r="J1079" s="80">
        <v>9.520286672732748</v>
      </c>
      <c r="K1079" s="80">
        <v>4.299507700163389</v>
      </c>
      <c r="P1079" s="1"/>
      <c r="Q1079" s="1"/>
    </row>
    <row r="1080" spans="1:17" ht="12.75">
      <c r="A1080" s="11">
        <v>6789</v>
      </c>
      <c r="B1080" s="14">
        <v>67</v>
      </c>
      <c r="C1080" s="14">
        <v>89</v>
      </c>
      <c r="D1080" s="80">
        <v>0.9814514080606659</v>
      </c>
      <c r="E1080" s="80">
        <v>0.9635783859503922</v>
      </c>
      <c r="F1080" s="80">
        <v>0.9595150008956916</v>
      </c>
      <c r="G1080" s="80">
        <v>0.9221805232383756</v>
      </c>
      <c r="H1080" s="80">
        <v>9.13305722971733</v>
      </c>
      <c r="I1080" s="80">
        <v>4.436086549987851</v>
      </c>
      <c r="J1080" s="80">
        <v>9.478271163906665</v>
      </c>
      <c r="K1080" s="80">
        <v>4.090872615798517</v>
      </c>
      <c r="P1080" s="1"/>
      <c r="Q1080" s="1"/>
    </row>
    <row r="1081" spans="1:17" ht="12.75">
      <c r="A1081" s="11">
        <v>6790</v>
      </c>
      <c r="B1081" s="14">
        <v>67</v>
      </c>
      <c r="C1081" s="14">
        <v>90</v>
      </c>
      <c r="D1081" s="80">
        <v>0.9834544751923037</v>
      </c>
      <c r="E1081" s="80">
        <v>0.9674475479607022</v>
      </c>
      <c r="F1081" s="80">
        <v>0.9619838993399968</v>
      </c>
      <c r="G1081" s="80">
        <v>0.9267523872975935</v>
      </c>
      <c r="H1081" s="80">
        <v>9.13305722971733</v>
      </c>
      <c r="I1081" s="80">
        <v>4.195454194507296</v>
      </c>
      <c r="J1081" s="80">
        <v>9.440364233667287</v>
      </c>
      <c r="K1081" s="80">
        <v>3.888147190557339</v>
      </c>
      <c r="P1081" s="1"/>
      <c r="Q1081" s="1"/>
    </row>
    <row r="1082" spans="1:17" ht="12.75">
      <c r="A1082" s="11">
        <v>6840</v>
      </c>
      <c r="B1082" s="14">
        <v>68</v>
      </c>
      <c r="C1082" s="14">
        <v>40</v>
      </c>
      <c r="D1082" s="80">
        <v>0.7832281894699787</v>
      </c>
      <c r="E1082" s="80">
        <v>0.6436935691594208</v>
      </c>
      <c r="F1082" s="80">
        <v>0.782300710255807</v>
      </c>
      <c r="G1082" s="80">
        <v>0.6424416248285306</v>
      </c>
      <c r="H1082" s="80">
        <v>8.903281938951258</v>
      </c>
      <c r="I1082" s="80">
        <v>13.783123951665887</v>
      </c>
      <c r="J1082" s="80">
        <v>13.831553343895875</v>
      </c>
      <c r="K1082" s="80">
        <v>8.85485254672127</v>
      </c>
      <c r="P1082" s="1"/>
      <c r="Q1082" s="1"/>
    </row>
    <row r="1083" spans="1:17" ht="12.75">
      <c r="A1083" s="11">
        <v>6841</v>
      </c>
      <c r="B1083" s="14">
        <v>68</v>
      </c>
      <c r="C1083" s="14">
        <v>41</v>
      </c>
      <c r="D1083" s="80">
        <v>0.7850046481100251</v>
      </c>
      <c r="E1083" s="80">
        <v>0.6460968323806313</v>
      </c>
      <c r="F1083" s="80">
        <v>0.7838607264245026</v>
      </c>
      <c r="G1083" s="80">
        <v>0.6445484850759906</v>
      </c>
      <c r="H1083" s="80">
        <v>8.903281938951258</v>
      </c>
      <c r="I1083" s="80">
        <v>13.720078455574168</v>
      </c>
      <c r="J1083" s="80">
        <v>13.780104610861361</v>
      </c>
      <c r="K1083" s="80">
        <v>8.843255783664066</v>
      </c>
      <c r="P1083" s="1"/>
      <c r="Q1083" s="1"/>
    </row>
    <row r="1084" spans="1:17" ht="12.75">
      <c r="A1084" s="11">
        <v>6842</v>
      </c>
      <c r="B1084" s="14">
        <v>68</v>
      </c>
      <c r="C1084" s="14">
        <v>42</v>
      </c>
      <c r="D1084" s="80">
        <v>0.7869153249803981</v>
      </c>
      <c r="E1084" s="80">
        <v>0.6486895278531382</v>
      </c>
      <c r="F1084" s="80">
        <v>0.7855578243416891</v>
      </c>
      <c r="G1084" s="80">
        <v>0.6468466264487751</v>
      </c>
      <c r="H1084" s="80">
        <v>8.903281938951258</v>
      </c>
      <c r="I1084" s="80">
        <v>13.653405095911355</v>
      </c>
      <c r="J1084" s="80">
        <v>13.725028009033839</v>
      </c>
      <c r="K1084" s="80">
        <v>8.831659025828774</v>
      </c>
      <c r="P1084" s="1"/>
      <c r="Q1084" s="1"/>
    </row>
    <row r="1085" spans="1:17" ht="12.75">
      <c r="A1085" s="11">
        <v>6843</v>
      </c>
      <c r="B1085" s="14">
        <v>68</v>
      </c>
      <c r="C1085" s="14">
        <v>43</v>
      </c>
      <c r="D1085" s="80">
        <v>0.7889655642427328</v>
      </c>
      <c r="E1085" s="80">
        <v>0.6514807019951105</v>
      </c>
      <c r="F1085" s="80">
        <v>0.7873940280912918</v>
      </c>
      <c r="G1085" s="80">
        <v>0.6493403845371885</v>
      </c>
      <c r="H1085" s="80">
        <v>8.903281938951258</v>
      </c>
      <c r="I1085" s="80">
        <v>13.582810729810578</v>
      </c>
      <c r="J1085" s="80">
        <v>13.666225126370785</v>
      </c>
      <c r="K1085" s="80">
        <v>8.81986754239105</v>
      </c>
      <c r="P1085" s="1"/>
      <c r="Q1085" s="1"/>
    </row>
    <row r="1086" spans="1:17" ht="12.75">
      <c r="A1086" s="11">
        <v>6844</v>
      </c>
      <c r="B1086" s="14">
        <v>68</v>
      </c>
      <c r="C1086" s="14">
        <v>44</v>
      </c>
      <c r="D1086" s="80">
        <v>0.7911607565451784</v>
      </c>
      <c r="E1086" s="80">
        <v>0.6544797093032041</v>
      </c>
      <c r="F1086" s="80">
        <v>0.7893702313319423</v>
      </c>
      <c r="G1086" s="80">
        <v>0.6520327285528524</v>
      </c>
      <c r="H1086" s="80">
        <v>8.903281938951258</v>
      </c>
      <c r="I1086" s="80">
        <v>13.507939235273321</v>
      </c>
      <c r="J1086" s="80">
        <v>13.603602697523185</v>
      </c>
      <c r="K1086" s="80">
        <v>8.807618476701395</v>
      </c>
      <c r="P1086" s="1"/>
      <c r="Q1086" s="1"/>
    </row>
    <row r="1087" spans="1:17" ht="12.75">
      <c r="A1087" s="11">
        <v>6845</v>
      </c>
      <c r="B1087" s="14">
        <v>68</v>
      </c>
      <c r="C1087" s="14">
        <v>45</v>
      </c>
      <c r="D1087" s="80">
        <v>0.7935060354694048</v>
      </c>
      <c r="E1087" s="80">
        <v>0.6576958185484177</v>
      </c>
      <c r="F1087" s="80">
        <v>0.7914862390030771</v>
      </c>
      <c r="G1087" s="80">
        <v>0.6549253012643953</v>
      </c>
      <c r="H1087" s="80">
        <v>8.903281938951258</v>
      </c>
      <c r="I1087" s="80">
        <v>13.428395766034505</v>
      </c>
      <c r="J1087" s="80">
        <v>13.537081562418086</v>
      </c>
      <c r="K1087" s="80">
        <v>8.794596142567679</v>
      </c>
      <c r="P1087" s="1"/>
      <c r="Q1087" s="1"/>
    </row>
    <row r="1088" spans="1:17" ht="12.75">
      <c r="A1088" s="11">
        <v>6846</v>
      </c>
      <c r="B1088" s="14">
        <v>68</v>
      </c>
      <c r="C1088" s="14">
        <v>46</v>
      </c>
      <c r="D1088" s="80">
        <v>0.7960045379273795</v>
      </c>
      <c r="E1088" s="80">
        <v>0.6611358290871452</v>
      </c>
      <c r="F1088" s="80">
        <v>0.7937409499739578</v>
      </c>
      <c r="G1088" s="80">
        <v>0.6580186486118563</v>
      </c>
      <c r="H1088" s="80">
        <v>8.903281938951258</v>
      </c>
      <c r="I1088" s="80">
        <v>13.343896372494022</v>
      </c>
      <c r="J1088" s="80">
        <v>13.466645653200114</v>
      </c>
      <c r="K1088" s="80">
        <v>8.780532658245168</v>
      </c>
      <c r="P1088" s="1"/>
      <c r="Q1088" s="1"/>
    </row>
    <row r="1089" spans="1:17" ht="12.75">
      <c r="A1089" s="11">
        <v>6847</v>
      </c>
      <c r="B1089" s="14">
        <v>68</v>
      </c>
      <c r="C1089" s="14">
        <v>47</v>
      </c>
      <c r="D1089" s="80">
        <v>0.7986582040522715</v>
      </c>
      <c r="E1089" s="80">
        <v>0.6648051427615017</v>
      </c>
      <c r="F1089" s="80">
        <v>0.7961326658584281</v>
      </c>
      <c r="G1089" s="80">
        <v>0.6613126241406969</v>
      </c>
      <c r="H1089" s="80">
        <v>8.903281938951258</v>
      </c>
      <c r="I1089" s="80">
        <v>13.254217516930261</v>
      </c>
      <c r="J1089" s="80">
        <v>13.392318088828778</v>
      </c>
      <c r="K1089" s="80">
        <v>8.765181367052742</v>
      </c>
      <c r="P1089" s="1"/>
      <c r="Q1089" s="1"/>
    </row>
    <row r="1090" spans="1:17" ht="12.75">
      <c r="A1090" s="11">
        <v>6848</v>
      </c>
      <c r="B1090" s="14">
        <v>68</v>
      </c>
      <c r="C1090" s="14">
        <v>48</v>
      </c>
      <c r="D1090" s="80">
        <v>0.8014674102539833</v>
      </c>
      <c r="E1090" s="80">
        <v>0.6687072318433642</v>
      </c>
      <c r="F1090" s="80">
        <v>0.7986593477566433</v>
      </c>
      <c r="G1090" s="80">
        <v>0.6648067276049008</v>
      </c>
      <c r="H1090" s="80">
        <v>8.903281938951258</v>
      </c>
      <c r="I1090" s="80">
        <v>13.159238816679528</v>
      </c>
      <c r="J1090" s="80">
        <v>13.314170260142681</v>
      </c>
      <c r="K1090" s="80">
        <v>8.748350495488104</v>
      </c>
      <c r="P1090" s="1"/>
      <c r="Q1090" s="1"/>
    </row>
    <row r="1091" spans="1:17" ht="12.75">
      <c r="A1091" s="11">
        <v>6849</v>
      </c>
      <c r="B1091" s="14">
        <v>68</v>
      </c>
      <c r="C1091" s="14">
        <v>49</v>
      </c>
      <c r="D1091" s="80">
        <v>0.8044331463914774</v>
      </c>
      <c r="E1091" s="80">
        <v>0.6728466451488775</v>
      </c>
      <c r="F1091" s="80">
        <v>0.80131877378644</v>
      </c>
      <c r="G1091" s="80">
        <v>0.668500312061845</v>
      </c>
      <c r="H1091" s="80">
        <v>8.903281938951258</v>
      </c>
      <c r="I1091" s="80">
        <v>13.058770494396668</v>
      </c>
      <c r="J1091" s="80">
        <v>13.232260282699741</v>
      </c>
      <c r="K1091" s="80">
        <v>8.729792150648187</v>
      </c>
      <c r="P1091" s="1"/>
      <c r="Q1091" s="1"/>
    </row>
    <row r="1092" spans="1:17" ht="12.75">
      <c r="A1092" s="11">
        <v>6850</v>
      </c>
      <c r="B1092" s="14">
        <v>68</v>
      </c>
      <c r="C1092" s="14">
        <v>50</v>
      </c>
      <c r="D1092" s="80">
        <v>0.8075571820558511</v>
      </c>
      <c r="E1092" s="80">
        <v>0.6772292725612609</v>
      </c>
      <c r="F1092" s="80">
        <v>0.8041085382254699</v>
      </c>
      <c r="G1092" s="80">
        <v>0.6723925740152781</v>
      </c>
      <c r="H1092" s="80">
        <v>8.903281938951258</v>
      </c>
      <c r="I1092" s="80">
        <v>12.952536001165964</v>
      </c>
      <c r="J1092" s="80">
        <v>13.14662891826768</v>
      </c>
      <c r="K1092" s="80">
        <v>8.70918902184954</v>
      </c>
      <c r="P1092" s="1"/>
      <c r="Q1092" s="1"/>
    </row>
    <row r="1093" spans="1:17" ht="12.75">
      <c r="A1093" s="11">
        <v>6851</v>
      </c>
      <c r="B1093" s="14">
        <v>68</v>
      </c>
      <c r="C1093" s="14">
        <v>51</v>
      </c>
      <c r="D1093" s="80">
        <v>0.8108406502596914</v>
      </c>
      <c r="E1093" s="80">
        <v>0.681860383597326</v>
      </c>
      <c r="F1093" s="80">
        <v>0.807026071965524</v>
      </c>
      <c r="G1093" s="80">
        <v>0.6764825726704412</v>
      </c>
      <c r="H1093" s="80">
        <v>8.903281938951258</v>
      </c>
      <c r="I1093" s="80">
        <v>12.840287284823646</v>
      </c>
      <c r="J1093" s="80">
        <v>13.057338647509852</v>
      </c>
      <c r="K1093" s="80">
        <v>8.686230576265054</v>
      </c>
      <c r="P1093" s="1"/>
      <c r="Q1093" s="1"/>
    </row>
    <row r="1094" spans="1:17" ht="12.75">
      <c r="A1094" s="11">
        <v>6852</v>
      </c>
      <c r="B1094" s="14">
        <v>68</v>
      </c>
      <c r="C1094" s="14">
        <v>52</v>
      </c>
      <c r="D1094" s="80">
        <v>0.8142834780285967</v>
      </c>
      <c r="E1094" s="80">
        <v>0.6867438068490583</v>
      </c>
      <c r="F1094" s="80">
        <v>0.8100687656683077</v>
      </c>
      <c r="G1094" s="80">
        <v>0.6807693943114883</v>
      </c>
      <c r="H1094" s="80">
        <v>8.903281938951258</v>
      </c>
      <c r="I1094" s="80">
        <v>12.721857266955888</v>
      </c>
      <c r="J1094" s="80">
        <v>12.96448813976438</v>
      </c>
      <c r="K1094" s="80">
        <v>8.660651066142766</v>
      </c>
      <c r="P1094" s="1"/>
      <c r="Q1094" s="1"/>
    </row>
    <row r="1095" spans="1:17" ht="12.75">
      <c r="A1095" s="11">
        <v>6853</v>
      </c>
      <c r="B1095" s="14">
        <v>68</v>
      </c>
      <c r="C1095" s="14">
        <v>53</v>
      </c>
      <c r="D1095" s="80">
        <v>0.8178850041096081</v>
      </c>
      <c r="E1095" s="80">
        <v>0.691882775422192</v>
      </c>
      <c r="F1095" s="80">
        <v>0.8132340058036839</v>
      </c>
      <c r="G1095" s="80">
        <v>0.6852521978053558</v>
      </c>
      <c r="H1095" s="80">
        <v>8.903281938951258</v>
      </c>
      <c r="I1095" s="80">
        <v>12.597108745540904</v>
      </c>
      <c r="J1095" s="80">
        <v>12.868194230617187</v>
      </c>
      <c r="K1095" s="80">
        <v>8.632196453874974</v>
      </c>
      <c r="P1095" s="1"/>
      <c r="Q1095" s="1"/>
    </row>
    <row r="1096" spans="1:17" ht="12.75">
      <c r="A1096" s="11">
        <v>6854</v>
      </c>
      <c r="B1096" s="14">
        <v>68</v>
      </c>
      <c r="C1096" s="14">
        <v>54</v>
      </c>
      <c r="D1096" s="80">
        <v>0.8216473049898366</v>
      </c>
      <c r="E1096" s="80">
        <v>0.6972846997217699</v>
      </c>
      <c r="F1096" s="80">
        <v>0.8165189360031486</v>
      </c>
      <c r="G1096" s="80">
        <v>0.6899298694696485</v>
      </c>
      <c r="H1096" s="80">
        <v>8.903281938951258</v>
      </c>
      <c r="I1096" s="80">
        <v>12.465635700008683</v>
      </c>
      <c r="J1096" s="80">
        <v>12.768503227596762</v>
      </c>
      <c r="K1096" s="80">
        <v>8.60041441136318</v>
      </c>
      <c r="P1096" s="1"/>
      <c r="Q1096" s="1"/>
    </row>
    <row r="1097" spans="1:17" ht="12.75">
      <c r="A1097" s="11">
        <v>6855</v>
      </c>
      <c r="B1097" s="14">
        <v>68</v>
      </c>
      <c r="C1097" s="14">
        <v>55</v>
      </c>
      <c r="D1097" s="80">
        <v>0.8255725285127198</v>
      </c>
      <c r="E1097" s="80">
        <v>0.7029574398369611</v>
      </c>
      <c r="F1097" s="80">
        <v>0.8199200845283475</v>
      </c>
      <c r="G1097" s="80">
        <v>0.6948004739159068</v>
      </c>
      <c r="H1097" s="80">
        <v>8.903281938951258</v>
      </c>
      <c r="I1097" s="80">
        <v>12.326958079647275</v>
      </c>
      <c r="J1097" s="80">
        <v>12.665463702918089</v>
      </c>
      <c r="K1097" s="80">
        <v>8.564776315680444</v>
      </c>
      <c r="P1097" s="1"/>
      <c r="Q1097" s="1"/>
    </row>
    <row r="1098" spans="1:17" ht="12.75">
      <c r="A1098" s="11">
        <v>6856</v>
      </c>
      <c r="B1098" s="14">
        <v>68</v>
      </c>
      <c r="C1098" s="14">
        <v>56</v>
      </c>
      <c r="D1098" s="80">
        <v>0.829658151595142</v>
      </c>
      <c r="E1098" s="80">
        <v>0.7089024056054267</v>
      </c>
      <c r="F1098" s="80">
        <v>0.8234333698812034</v>
      </c>
      <c r="G1098" s="80">
        <v>0.6998612308068454</v>
      </c>
      <c r="H1098" s="80">
        <v>8.903281938951258</v>
      </c>
      <c r="I1098" s="80">
        <v>12.18092293242958</v>
      </c>
      <c r="J1098" s="80">
        <v>12.559249155527343</v>
      </c>
      <c r="K1098" s="80">
        <v>8.524955715853494</v>
      </c>
      <c r="P1098" s="1"/>
      <c r="Q1098" s="1"/>
    </row>
    <row r="1099" spans="1:17" ht="12.75">
      <c r="A1099" s="11">
        <v>6857</v>
      </c>
      <c r="B1099" s="14">
        <v>68</v>
      </c>
      <c r="C1099" s="14">
        <v>57</v>
      </c>
      <c r="D1099" s="80">
        <v>0.8338976301373464</v>
      </c>
      <c r="E1099" s="80">
        <v>0.7151152864537916</v>
      </c>
      <c r="F1099" s="80">
        <v>0.8270544121534912</v>
      </c>
      <c r="G1099" s="80">
        <v>0.7051089332045973</v>
      </c>
      <c r="H1099" s="80">
        <v>8.903281938951258</v>
      </c>
      <c r="I1099" s="80">
        <v>12.027672503994053</v>
      </c>
      <c r="J1099" s="80">
        <v>12.450135114719796</v>
      </c>
      <c r="K1099" s="80">
        <v>8.480819328225515</v>
      </c>
      <c r="P1099" s="1"/>
      <c r="Q1099" s="1"/>
    </row>
    <row r="1100" spans="1:17" ht="12.75">
      <c r="A1100" s="11">
        <v>6858</v>
      </c>
      <c r="B1100" s="14">
        <v>68</v>
      </c>
      <c r="C1100" s="14">
        <v>58</v>
      </c>
      <c r="D1100" s="80">
        <v>0.8382803680226354</v>
      </c>
      <c r="E1100" s="80">
        <v>0.7215857811742152</v>
      </c>
      <c r="F1100" s="80">
        <v>0.830778830983014</v>
      </c>
      <c r="G1100" s="80">
        <v>0.7105403605388749</v>
      </c>
      <c r="H1100" s="80">
        <v>8.903281938951258</v>
      </c>
      <c r="I1100" s="80">
        <v>11.867672523703659</v>
      </c>
      <c r="J1100" s="80">
        <v>12.33849414890522</v>
      </c>
      <c r="K1100" s="80">
        <v>8.432460313749697</v>
      </c>
      <c r="P1100" s="1"/>
      <c r="Q1100" s="1"/>
    </row>
    <row r="1101" spans="1:17" ht="12.75">
      <c r="A1101" s="11">
        <v>6859</v>
      </c>
      <c r="B1101" s="14">
        <v>68</v>
      </c>
      <c r="C1101" s="14">
        <v>59</v>
      </c>
      <c r="D1101" s="80">
        <v>0.8427961812851315</v>
      </c>
      <c r="E1101" s="80">
        <v>0.7283040098727703</v>
      </c>
      <c r="F1101" s="80">
        <v>0.834602365737415</v>
      </c>
      <c r="G1101" s="80">
        <v>0.7161524454831388</v>
      </c>
      <c r="H1101" s="80">
        <v>8.903281938951258</v>
      </c>
      <c r="I1101" s="80">
        <v>11.701337267243586</v>
      </c>
      <c r="J1101" s="80">
        <v>12.22467790683536</v>
      </c>
      <c r="K1101" s="80">
        <v>8.379941299359484</v>
      </c>
      <c r="P1101" s="1"/>
      <c r="Q1101" s="1"/>
    </row>
    <row r="1102" spans="1:17" ht="12.75">
      <c r="A1102" s="11">
        <v>6860</v>
      </c>
      <c r="B1102" s="14">
        <v>68</v>
      </c>
      <c r="C1102" s="14">
        <v>60</v>
      </c>
      <c r="D1102" s="80">
        <v>0.8474374212816078</v>
      </c>
      <c r="E1102" s="80">
        <v>0.7352636959207945</v>
      </c>
      <c r="F1102" s="80">
        <v>0.83852059434698</v>
      </c>
      <c r="G1102" s="80">
        <v>0.7219418530073182</v>
      </c>
      <c r="H1102" s="80">
        <v>8.903281938951258</v>
      </c>
      <c r="I1102" s="80">
        <v>11.52882058486999</v>
      </c>
      <c r="J1102" s="80">
        <v>12.108964427791296</v>
      </c>
      <c r="K1102" s="80">
        <v>8.323138096029954</v>
      </c>
      <c r="P1102" s="1"/>
      <c r="Q1102" s="1"/>
    </row>
    <row r="1103" spans="1:17" ht="12.75">
      <c r="A1103" s="11">
        <v>6861</v>
      </c>
      <c r="B1103" s="14">
        <v>68</v>
      </c>
      <c r="C1103" s="14">
        <v>61</v>
      </c>
      <c r="D1103" s="80">
        <v>0.8521950573984639</v>
      </c>
      <c r="E1103" s="80">
        <v>0.7424563407052216</v>
      </c>
      <c r="F1103" s="80">
        <v>0.842528692730192</v>
      </c>
      <c r="G1103" s="80">
        <v>0.7279046032834381</v>
      </c>
      <c r="H1103" s="80">
        <v>8.903281938951258</v>
      </c>
      <c r="I1103" s="80">
        <v>11.350340060338736</v>
      </c>
      <c r="J1103" s="80">
        <v>11.99165722053701</v>
      </c>
      <c r="K1103" s="80">
        <v>8.261964778752983</v>
      </c>
      <c r="P1103" s="1"/>
      <c r="Q1103" s="1"/>
    </row>
    <row r="1104" spans="1:17" ht="12.75">
      <c r="A1104" s="11">
        <v>6862</v>
      </c>
      <c r="B1104" s="14">
        <v>68</v>
      </c>
      <c r="C1104" s="14">
        <v>62</v>
      </c>
      <c r="D1104" s="80">
        <v>0.857059003704601</v>
      </c>
      <c r="E1104" s="80">
        <v>0.7498716089574572</v>
      </c>
      <c r="F1104" s="80">
        <v>0.8466214633984082</v>
      </c>
      <c r="G1104" s="80">
        <v>0.7340360831518178</v>
      </c>
      <c r="H1104" s="80">
        <v>8.903281938951258</v>
      </c>
      <c r="I1104" s="80">
        <v>11.166150695052348</v>
      </c>
      <c r="J1104" s="80">
        <v>11.87307511392443</v>
      </c>
      <c r="K1104" s="80">
        <v>8.196357520079173</v>
      </c>
      <c r="P1104" s="1"/>
      <c r="Q1104" s="1"/>
    </row>
    <row r="1105" spans="1:17" ht="12.75">
      <c r="A1105" s="11">
        <v>6863</v>
      </c>
      <c r="B1105" s="14">
        <v>68</v>
      </c>
      <c r="C1105" s="14">
        <v>63</v>
      </c>
      <c r="D1105" s="80">
        <v>0.8620180729690483</v>
      </c>
      <c r="E1105" s="80">
        <v>0.7574971558213218</v>
      </c>
      <c r="F1105" s="80">
        <v>0.8507933739512437</v>
      </c>
      <c r="G1105" s="80">
        <v>0.7403310724690756</v>
      </c>
      <c r="H1105" s="80">
        <v>8.903281938951258</v>
      </c>
      <c r="I1105" s="80">
        <v>10.976552833162348</v>
      </c>
      <c r="J1105" s="80">
        <v>11.753551641125053</v>
      </c>
      <c r="K1105" s="80">
        <v>8.12628313098855</v>
      </c>
      <c r="P1105" s="1"/>
      <c r="Q1105" s="1"/>
    </row>
    <row r="1106" spans="1:17" ht="12.75">
      <c r="A1106" s="11">
        <v>6864</v>
      </c>
      <c r="B1106" s="14">
        <v>68</v>
      </c>
      <c r="C1106" s="14">
        <v>64</v>
      </c>
      <c r="D1106" s="80">
        <v>0.8670584698727387</v>
      </c>
      <c r="E1106" s="80">
        <v>0.7653161676494165</v>
      </c>
      <c r="F1106" s="80">
        <v>0.8550387264488595</v>
      </c>
      <c r="G1106" s="80">
        <v>0.7467839709520696</v>
      </c>
      <c r="H1106" s="80">
        <v>8.903281938951258</v>
      </c>
      <c r="I1106" s="80">
        <v>10.78204688352501</v>
      </c>
      <c r="J1106" s="80">
        <v>11.633469035806074</v>
      </c>
      <c r="K1106" s="80">
        <v>8.051859786670194</v>
      </c>
      <c r="P1106" s="1"/>
      <c r="Q1106" s="1"/>
    </row>
    <row r="1107" spans="1:17" ht="12.75">
      <c r="A1107" s="11">
        <v>6865</v>
      </c>
      <c r="B1107" s="14">
        <v>68</v>
      </c>
      <c r="C1107" s="14">
        <v>65</v>
      </c>
      <c r="D1107" s="80">
        <v>0.8721673521953557</v>
      </c>
      <c r="E1107" s="80">
        <v>0.7733127375150837</v>
      </c>
      <c r="F1107" s="80">
        <v>0.8593517913571125</v>
      </c>
      <c r="G1107" s="80">
        <v>0.7533889807967576</v>
      </c>
      <c r="H1107" s="80">
        <v>8.903281938951258</v>
      </c>
      <c r="I1107" s="80">
        <v>10.583019649789476</v>
      </c>
      <c r="J1107" s="80">
        <v>11.513171201033781</v>
      </c>
      <c r="K1107" s="80">
        <v>7.973130387706952</v>
      </c>
      <c r="P1107" s="1"/>
      <c r="Q1107" s="1"/>
    </row>
    <row r="1108" spans="1:17" ht="12.75">
      <c r="A1108" s="11">
        <v>6866</v>
      </c>
      <c r="B1108" s="14">
        <v>68</v>
      </c>
      <c r="C1108" s="14">
        <v>66</v>
      </c>
      <c r="D1108" s="80">
        <v>0.8773350243319105</v>
      </c>
      <c r="E1108" s="80">
        <v>0.7814753675284346</v>
      </c>
      <c r="F1108" s="80">
        <v>0.8637265523647099</v>
      </c>
      <c r="G1108" s="80">
        <v>0.7601396953895382</v>
      </c>
      <c r="H1108" s="80">
        <v>8.903281938951258</v>
      </c>
      <c r="I1108" s="80">
        <v>10.379509973405066</v>
      </c>
      <c r="J1108" s="80">
        <v>11.392914362879523</v>
      </c>
      <c r="K1108" s="80">
        <v>7.8898775494768</v>
      </c>
      <c r="P1108" s="1"/>
      <c r="Q1108" s="1"/>
    </row>
    <row r="1109" spans="1:17" ht="12.75">
      <c r="A1109" s="11">
        <v>6867</v>
      </c>
      <c r="B1109" s="14">
        <v>68</v>
      </c>
      <c r="C1109" s="14">
        <v>67</v>
      </c>
      <c r="D1109" s="80">
        <v>0.8825544116799097</v>
      </c>
      <c r="E1109" s="80">
        <v>0.7897963185380981</v>
      </c>
      <c r="F1109" s="80">
        <v>0.8681562479126566</v>
      </c>
      <c r="G1109" s="80">
        <v>0.7670283520243892</v>
      </c>
      <c r="H1109" s="80">
        <v>8.903281938951258</v>
      </c>
      <c r="I1109" s="80">
        <v>10.171201717661095</v>
      </c>
      <c r="J1109" s="80">
        <v>11.272883565007124</v>
      </c>
      <c r="K1109" s="80">
        <v>7.801600091605227</v>
      </c>
      <c r="P1109" s="1"/>
      <c r="Q1109" s="1"/>
    </row>
    <row r="1110" spans="1:17" ht="12.75">
      <c r="A1110" s="11">
        <v>6868</v>
      </c>
      <c r="B1110" s="14">
        <v>68</v>
      </c>
      <c r="C1110" s="14">
        <v>68</v>
      </c>
      <c r="D1110" s="80">
        <v>0.8878207763274947</v>
      </c>
      <c r="E1110" s="80">
        <v>0.7982713195631862</v>
      </c>
      <c r="F1110" s="80">
        <v>0.8726328686998928</v>
      </c>
      <c r="G1110" s="80">
        <v>0.7740449800887411</v>
      </c>
      <c r="H1110" s="80">
        <v>8.903281938951258</v>
      </c>
      <c r="I1110" s="80">
        <v>9.957383952091014</v>
      </c>
      <c r="J1110" s="80">
        <v>11.153202828110034</v>
      </c>
      <c r="K1110" s="80">
        <v>7.70746306293224</v>
      </c>
      <c r="P1110" s="1"/>
      <c r="Q1110" s="1"/>
    </row>
    <row r="1111" spans="1:17" ht="12.75">
      <c r="A1111" s="11">
        <v>6869</v>
      </c>
      <c r="B1111" s="14">
        <v>68</v>
      </c>
      <c r="C1111" s="14">
        <v>69</v>
      </c>
      <c r="D1111" s="80">
        <v>0.8931360248091299</v>
      </c>
      <c r="E1111" s="80">
        <v>0.8069067608798688</v>
      </c>
      <c r="F1111" s="80">
        <v>0.87714625137515</v>
      </c>
      <c r="G1111" s="80">
        <v>0.7811758676937082</v>
      </c>
      <c r="H1111" s="80">
        <v>8.903281938951258</v>
      </c>
      <c r="I1111" s="80">
        <v>9.736404867527444</v>
      </c>
      <c r="J1111" s="80">
        <v>11.033842285870705</v>
      </c>
      <c r="K1111" s="80">
        <v>7.605844520607995</v>
      </c>
      <c r="P1111" s="1"/>
      <c r="Q1111" s="1"/>
    </row>
    <row r="1112" spans="1:17" ht="12.75">
      <c r="A1112" s="11">
        <v>6870</v>
      </c>
      <c r="B1112" s="14">
        <v>68</v>
      </c>
      <c r="C1112" s="14">
        <v>70</v>
      </c>
      <c r="D1112" s="80">
        <v>0.8984974379200666</v>
      </c>
      <c r="E1112" s="80">
        <v>0.8157016324798211</v>
      </c>
      <c r="F1112" s="80">
        <v>0.8816832736676969</v>
      </c>
      <c r="G1112" s="80">
        <v>0.788402116240644</v>
      </c>
      <c r="H1112" s="80">
        <v>8.903281938951258</v>
      </c>
      <c r="I1112" s="80">
        <v>9.506681920448004</v>
      </c>
      <c r="J1112" s="80">
        <v>10.914875714891386</v>
      </c>
      <c r="K1112" s="80">
        <v>7.495088144507877</v>
      </c>
      <c r="P1112" s="1"/>
      <c r="Q1112" s="1"/>
    </row>
    <row r="1113" spans="1:17" ht="12.75">
      <c r="A1113" s="11">
        <v>6871</v>
      </c>
      <c r="B1113" s="14">
        <v>68</v>
      </c>
      <c r="C1113" s="14">
        <v>71</v>
      </c>
      <c r="D1113" s="80">
        <v>0.9038880989460204</v>
      </c>
      <c r="E1113" s="80">
        <v>0.8246312244476639</v>
      </c>
      <c r="F1113" s="80">
        <v>0.8862285346954366</v>
      </c>
      <c r="G1113" s="80">
        <v>0.7957005205310189</v>
      </c>
      <c r="H1113" s="80">
        <v>8.903281938951258</v>
      </c>
      <c r="I1113" s="80">
        <v>9.267772420208832</v>
      </c>
      <c r="J1113" s="80">
        <v>10.7966830202369</v>
      </c>
      <c r="K1113" s="80">
        <v>7.374371338923188</v>
      </c>
      <c r="P1113" s="1"/>
      <c r="Q1113" s="1"/>
    </row>
    <row r="1114" spans="1:17" ht="12.75">
      <c r="A1114" s="11">
        <v>6872</v>
      </c>
      <c r="B1114" s="14">
        <v>68</v>
      </c>
      <c r="C1114" s="14">
        <v>72</v>
      </c>
      <c r="D1114" s="80">
        <v>0.9092796363256932</v>
      </c>
      <c r="E1114" s="80">
        <v>0.8336505549570562</v>
      </c>
      <c r="F1114" s="80">
        <v>0.890765959782965</v>
      </c>
      <c r="G1114" s="80">
        <v>0.8030460006516532</v>
      </c>
      <c r="H1114" s="80">
        <v>8.903281938951258</v>
      </c>
      <c r="I1114" s="80">
        <v>9.0203343406864</v>
      </c>
      <c r="J1114" s="80">
        <v>10.679872862808676</v>
      </c>
      <c r="K1114" s="80">
        <v>7.2437434168289805</v>
      </c>
      <c r="P1114" s="1"/>
      <c r="Q1114" s="1"/>
    </row>
    <row r="1115" spans="1:17" ht="12.75">
      <c r="A1115" s="11">
        <v>6873</v>
      </c>
      <c r="B1115" s="14">
        <v>68</v>
      </c>
      <c r="C1115" s="14">
        <v>73</v>
      </c>
      <c r="D1115" s="80">
        <v>0.9146350099993618</v>
      </c>
      <c r="E1115" s="80">
        <v>0.842698095647781</v>
      </c>
      <c r="F1115" s="80">
        <v>0.8952804575132217</v>
      </c>
      <c r="G1115" s="80">
        <v>0.8104142482153442</v>
      </c>
      <c r="H1115" s="80">
        <v>8.903281938951258</v>
      </c>
      <c r="I1115" s="80">
        <v>8.766099567326068</v>
      </c>
      <c r="J1115" s="80">
        <v>10.565209515641916</v>
      </c>
      <c r="K1115" s="80">
        <v>7.104171990635409</v>
      </c>
      <c r="P1115" s="1"/>
      <c r="Q1115" s="1"/>
    </row>
    <row r="1116" spans="1:17" ht="12.75">
      <c r="A1116" s="11">
        <v>6874</v>
      </c>
      <c r="B1116" s="14">
        <v>68</v>
      </c>
      <c r="C1116" s="14">
        <v>74</v>
      </c>
      <c r="D1116" s="80">
        <v>0.9199245220286747</v>
      </c>
      <c r="E1116" s="80">
        <v>0.8517224406539526</v>
      </c>
      <c r="F1116" s="80">
        <v>0.8997586344300667</v>
      </c>
      <c r="G1116" s="80">
        <v>0.8177829543465536</v>
      </c>
      <c r="H1116" s="80">
        <v>8.903281938951258</v>
      </c>
      <c r="I1116" s="80">
        <v>8.506256302654792</v>
      </c>
      <c r="J1116" s="80">
        <v>10.453266831992023</v>
      </c>
      <c r="K1116" s="80">
        <v>6.956271409614027</v>
      </c>
      <c r="P1116" s="1"/>
      <c r="Q1116" s="1"/>
    </row>
    <row r="1117" spans="1:17" ht="12.75">
      <c r="A1117" s="11">
        <v>6875</v>
      </c>
      <c r="B1117" s="14">
        <v>68</v>
      </c>
      <c r="C1117" s="14">
        <v>75</v>
      </c>
      <c r="D1117" s="80">
        <v>0.9251278583823169</v>
      </c>
      <c r="E1117" s="80">
        <v>0.8606864228075883</v>
      </c>
      <c r="F1117" s="80">
        <v>0.9041878497927468</v>
      </c>
      <c r="G1117" s="80">
        <v>0.825130337915797</v>
      </c>
      <c r="H1117" s="80">
        <v>8.903281938951258</v>
      </c>
      <c r="I1117" s="80">
        <v>8.241080326984909</v>
      </c>
      <c r="J1117" s="80">
        <v>10.344396870939882</v>
      </c>
      <c r="K1117" s="80">
        <v>6.799965394996285</v>
      </c>
      <c r="P1117" s="1"/>
      <c r="Q1117" s="1"/>
    </row>
    <row r="1118" spans="1:17" ht="12.75">
      <c r="A1118" s="11">
        <v>6876</v>
      </c>
      <c r="B1118" s="14">
        <v>68</v>
      </c>
      <c r="C1118" s="14">
        <v>76</v>
      </c>
      <c r="D1118" s="80">
        <v>0.9302218934917732</v>
      </c>
      <c r="E1118" s="80">
        <v>0.8695465797975076</v>
      </c>
      <c r="F1118" s="80">
        <v>0.9085557034403206</v>
      </c>
      <c r="G1118" s="80">
        <v>0.8324343315587993</v>
      </c>
      <c r="H1118" s="80">
        <v>8.903281938951258</v>
      </c>
      <c r="I1118" s="80">
        <v>7.971273340203032</v>
      </c>
      <c r="J1118" s="80">
        <v>10.238993684529902</v>
      </c>
      <c r="K1118" s="80">
        <v>6.635561594624388</v>
      </c>
      <c r="P1118" s="1"/>
      <c r="Q1118" s="1"/>
    </row>
    <row r="1119" spans="1:17" ht="12.75">
      <c r="A1119" s="11">
        <v>6877</v>
      </c>
      <c r="B1119" s="14">
        <v>68</v>
      </c>
      <c r="C1119" s="14">
        <v>77</v>
      </c>
      <c r="D1119" s="80">
        <v>0.9351823296772529</v>
      </c>
      <c r="E1119" s="80">
        <v>0.8782558328141236</v>
      </c>
      <c r="F1119" s="80">
        <v>0.9128506708684117</v>
      </c>
      <c r="G1119" s="80">
        <v>0.8396736735307505</v>
      </c>
      <c r="H1119" s="80">
        <v>8.903281938951258</v>
      </c>
      <c r="I1119" s="80">
        <v>7.697902479305659</v>
      </c>
      <c r="J1119" s="80">
        <v>10.137458364976862</v>
      </c>
      <c r="K1119" s="80">
        <v>6.463726053280055</v>
      </c>
      <c r="P1119" s="1"/>
      <c r="Q1119" s="1"/>
    </row>
    <row r="1120" spans="1:17" ht="12.75">
      <c r="A1120" s="11">
        <v>6878</v>
      </c>
      <c r="B1120" s="14">
        <v>68</v>
      </c>
      <c r="C1120" s="14">
        <v>78</v>
      </c>
      <c r="D1120" s="80">
        <v>0.9399849047765141</v>
      </c>
      <c r="E1120" s="80">
        <v>0.8867655839826208</v>
      </c>
      <c r="F1120" s="80">
        <v>0.9170627451389027</v>
      </c>
      <c r="G1120" s="80">
        <v>0.8468290669864613</v>
      </c>
      <c r="H1120" s="80">
        <v>8.903281938951258</v>
      </c>
      <c r="I1120" s="80">
        <v>7.422383396961946</v>
      </c>
      <c r="J1120" s="80">
        <v>10.040175329048118</v>
      </c>
      <c r="K1120" s="80">
        <v>6.285490006865086</v>
      </c>
      <c r="P1120" s="1"/>
      <c r="Q1120" s="1"/>
    </row>
    <row r="1121" spans="1:17" ht="12.75">
      <c r="A1121" s="11">
        <v>6879</v>
      </c>
      <c r="B1121" s="14">
        <v>68</v>
      </c>
      <c r="C1121" s="14">
        <v>79</v>
      </c>
      <c r="D1121" s="80">
        <v>0.9446147618020434</v>
      </c>
      <c r="E1121" s="80">
        <v>0.8950426136214591</v>
      </c>
      <c r="F1121" s="80">
        <v>0.9211832999243799</v>
      </c>
      <c r="G1121" s="80">
        <v>0.8538830552584227</v>
      </c>
      <c r="H1121" s="80">
        <v>8.903281938951258</v>
      </c>
      <c r="I1121" s="80">
        <v>7.145273192322084</v>
      </c>
      <c r="J1121" s="80">
        <v>9.947327427157258</v>
      </c>
      <c r="K1121" s="80">
        <v>6.101227704116084</v>
      </c>
      <c r="P1121" s="1"/>
      <c r="Q1121" s="1"/>
    </row>
    <row r="1122" spans="1:17" ht="12.75">
      <c r="A1122" s="11">
        <v>6880</v>
      </c>
      <c r="B1122" s="14">
        <v>68</v>
      </c>
      <c r="C1122" s="14">
        <v>80</v>
      </c>
      <c r="D1122" s="80">
        <v>0.9490626611889279</v>
      </c>
      <c r="E1122" s="80">
        <v>0.9030630336506335</v>
      </c>
      <c r="F1122" s="80">
        <v>0.9252038720125634</v>
      </c>
      <c r="G1122" s="80">
        <v>0.8608180174085798</v>
      </c>
      <c r="H1122" s="80">
        <v>8.903281938951258</v>
      </c>
      <c r="I1122" s="80">
        <v>6.866548106596771</v>
      </c>
      <c r="J1122" s="80">
        <v>9.85898171798676</v>
      </c>
      <c r="K1122" s="80">
        <v>5.91084832756127</v>
      </c>
      <c r="P1122" s="1"/>
      <c r="Q1122" s="1"/>
    </row>
    <row r="1123" spans="1:17" ht="12.75">
      <c r="A1123" s="11">
        <v>6881</v>
      </c>
      <c r="B1123" s="14">
        <v>68</v>
      </c>
      <c r="C1123" s="14">
        <v>81</v>
      </c>
      <c r="D1123" s="80">
        <v>0.9533157585626348</v>
      </c>
      <c r="E1123" s="80">
        <v>0.9107959411238429</v>
      </c>
      <c r="F1123" s="80">
        <v>0.9291158848839817</v>
      </c>
      <c r="G1123" s="80">
        <v>0.8676157128199836</v>
      </c>
      <c r="H1123" s="80">
        <v>8.903281938951258</v>
      </c>
      <c r="I1123" s="80">
        <v>6.586841515746216</v>
      </c>
      <c r="J1123" s="80">
        <v>9.77527625778106</v>
      </c>
      <c r="K1123" s="80">
        <v>5.7148471969164145</v>
      </c>
      <c r="P1123" s="1"/>
      <c r="Q1123" s="1"/>
    </row>
    <row r="1124" spans="1:17" ht="12.75">
      <c r="A1124" s="11">
        <v>6882</v>
      </c>
      <c r="B1124" s="14">
        <v>68</v>
      </c>
      <c r="C1124" s="14">
        <v>82</v>
      </c>
      <c r="D1124" s="80">
        <v>0.9573596729927021</v>
      </c>
      <c r="E1124" s="80">
        <v>0.9182070253503648</v>
      </c>
      <c r="F1124" s="80">
        <v>0.9329115699505222</v>
      </c>
      <c r="G1124" s="80">
        <v>0.8742589120821651</v>
      </c>
      <c r="H1124" s="80">
        <v>8.903281938951258</v>
      </c>
      <c r="I1124" s="80">
        <v>6.307369945701943</v>
      </c>
      <c r="J1124" s="80">
        <v>9.696377497824075</v>
      </c>
      <c r="K1124" s="80">
        <v>5.5142743868291255</v>
      </c>
      <c r="P1124" s="1"/>
      <c r="Q1124" s="1"/>
    </row>
    <row r="1125" spans="1:17" ht="12.75">
      <c r="A1125" s="11">
        <v>6883</v>
      </c>
      <c r="B1125" s="14">
        <v>68</v>
      </c>
      <c r="C1125" s="14">
        <v>83</v>
      </c>
      <c r="D1125" s="80">
        <v>0.961180212640036</v>
      </c>
      <c r="E1125" s="80">
        <v>0.9252617484923502</v>
      </c>
      <c r="F1125" s="80">
        <v>0.9365849621178299</v>
      </c>
      <c r="G1125" s="80">
        <v>0.8807332309152531</v>
      </c>
      <c r="H1125" s="80">
        <v>8.903281938951258</v>
      </c>
      <c r="I1125" s="80">
        <v>6.029884548794651</v>
      </c>
      <c r="J1125" s="80">
        <v>9.622446787040031</v>
      </c>
      <c r="K1125" s="80">
        <v>5.310719700705876</v>
      </c>
      <c r="P1125" s="1"/>
      <c r="Q1125" s="1"/>
    </row>
    <row r="1126" spans="1:17" ht="12.75">
      <c r="A1126" s="11">
        <v>6884</v>
      </c>
      <c r="B1126" s="14">
        <v>68</v>
      </c>
      <c r="C1126" s="14">
        <v>84</v>
      </c>
      <c r="D1126" s="80">
        <v>0.9647743909356167</v>
      </c>
      <c r="E1126" s="80">
        <v>0.9319460247806728</v>
      </c>
      <c r="F1126" s="80">
        <v>0.9401316806036252</v>
      </c>
      <c r="G1126" s="80">
        <v>0.8870268724883266</v>
      </c>
      <c r="H1126" s="80">
        <v>8.903281938951258</v>
      </c>
      <c r="I1126" s="80">
        <v>5.754899091682715</v>
      </c>
      <c r="J1126" s="80">
        <v>9.553430887852743</v>
      </c>
      <c r="K1126" s="80">
        <v>5.10475014278123</v>
      </c>
      <c r="P1126" s="1"/>
      <c r="Q1126" s="1"/>
    </row>
    <row r="1127" spans="1:17" ht="12.75">
      <c r="A1127" s="11">
        <v>6885</v>
      </c>
      <c r="B1127" s="14">
        <v>68</v>
      </c>
      <c r="C1127" s="14">
        <v>85</v>
      </c>
      <c r="D1127" s="80">
        <v>0.9681453393648839</v>
      </c>
      <c r="E1127" s="80">
        <v>0.9382574663702652</v>
      </c>
      <c r="F1127" s="80">
        <v>0.9435467898658807</v>
      </c>
      <c r="G1127" s="80">
        <v>0.8931269088065859</v>
      </c>
      <c r="H1127" s="80">
        <v>8.903281938951258</v>
      </c>
      <c r="I1127" s="80">
        <v>5.482064905648727</v>
      </c>
      <c r="J1127" s="80">
        <v>9.48916716154087</v>
      </c>
      <c r="K1127" s="80">
        <v>4.896179683059115</v>
      </c>
      <c r="P1127" s="1"/>
      <c r="Q1127" s="1"/>
    </row>
    <row r="1128" spans="1:17" ht="12.75">
      <c r="A1128" s="11">
        <v>6886</v>
      </c>
      <c r="B1128" s="14">
        <v>68</v>
      </c>
      <c r="C1128" s="14">
        <v>86</v>
      </c>
      <c r="D1128" s="80">
        <v>0.9712910616022516</v>
      </c>
      <c r="E1128" s="80">
        <v>0.9441845263849036</v>
      </c>
      <c r="F1128" s="80">
        <v>0.9468240442554681</v>
      </c>
      <c r="G1128" s="80">
        <v>0.8990179077779274</v>
      </c>
      <c r="H1128" s="80">
        <v>8.903281938951258</v>
      </c>
      <c r="I1128" s="80">
        <v>5.2119890821580235</v>
      </c>
      <c r="J1128" s="80">
        <v>9.429599501106175</v>
      </c>
      <c r="K1128" s="80">
        <v>4.6856715200031065</v>
      </c>
      <c r="P1128" s="1"/>
      <c r="Q1128" s="1"/>
    </row>
    <row r="1129" spans="1:17" ht="12.75">
      <c r="A1129" s="11">
        <v>6887</v>
      </c>
      <c r="B1129" s="14">
        <v>68</v>
      </c>
      <c r="C1129" s="14">
        <v>87</v>
      </c>
      <c r="D1129" s="80">
        <v>0.9742070904098141</v>
      </c>
      <c r="E1129" s="80">
        <v>0.9497112735819352</v>
      </c>
      <c r="F1129" s="80">
        <v>0.949957220447916</v>
      </c>
      <c r="G1129" s="80">
        <v>0.9046843032939463</v>
      </c>
      <c r="H1129" s="80">
        <v>8.903281938951258</v>
      </c>
      <c r="I1129" s="80">
        <v>4.946121077754667</v>
      </c>
      <c r="J1129" s="80">
        <v>9.37472491546994</v>
      </c>
      <c r="K1129" s="80">
        <v>4.474678101235984</v>
      </c>
      <c r="P1129" s="1"/>
      <c r="Q1129" s="1"/>
    </row>
    <row r="1130" spans="1:17" ht="12.75">
      <c r="A1130" s="11">
        <v>6888</v>
      </c>
      <c r="B1130" s="14">
        <v>68</v>
      </c>
      <c r="C1130" s="14">
        <v>88</v>
      </c>
      <c r="D1130" s="80">
        <v>0.9768883888914102</v>
      </c>
      <c r="E1130" s="80">
        <v>0.9548209388639824</v>
      </c>
      <c r="F1130" s="80">
        <v>0.9529417645585074</v>
      </c>
      <c r="G1130" s="80">
        <v>0.9101134323791449</v>
      </c>
      <c r="H1130" s="80">
        <v>8.903281938951258</v>
      </c>
      <c r="I1130" s="80">
        <v>4.686737143178807</v>
      </c>
      <c r="J1130" s="80">
        <v>9.324556654092774</v>
      </c>
      <c r="K1130" s="80">
        <v>4.265462428037292</v>
      </c>
      <c r="P1130" s="1"/>
      <c r="Q1130" s="1"/>
    </row>
    <row r="1131" spans="1:17" ht="12.75">
      <c r="A1131" s="11">
        <v>6889</v>
      </c>
      <c r="B1131" s="14">
        <v>68</v>
      </c>
      <c r="C1131" s="14">
        <v>89</v>
      </c>
      <c r="D1131" s="80">
        <v>0.9793346742009422</v>
      </c>
      <c r="E1131" s="80">
        <v>0.9595061668481648</v>
      </c>
      <c r="F1131" s="80">
        <v>0.955776330921429</v>
      </c>
      <c r="G1131" s="80">
        <v>0.9152984740949335</v>
      </c>
      <c r="H1131" s="80">
        <v>8.903281938951258</v>
      </c>
      <c r="I1131" s="80">
        <v>4.436086549987851</v>
      </c>
      <c r="J1131" s="80">
        <v>9.27902523878217</v>
      </c>
      <c r="K1131" s="80">
        <v>4.060343250156938</v>
      </c>
      <c r="P1131" s="1"/>
      <c r="Q1131" s="1"/>
    </row>
    <row r="1132" spans="1:17" ht="12.75">
      <c r="A1132" s="11">
        <v>6890</v>
      </c>
      <c r="B1132" s="14">
        <v>68</v>
      </c>
      <c r="C1132" s="14">
        <v>90</v>
      </c>
      <c r="D1132" s="80">
        <v>0.9815538578291639</v>
      </c>
      <c r="E1132" s="80">
        <v>0.9637759105548738</v>
      </c>
      <c r="F1132" s="80">
        <v>0.9584627874735802</v>
      </c>
      <c r="G1132" s="80">
        <v>0.9202386395284629</v>
      </c>
      <c r="H1132" s="80">
        <v>8.903281938951258</v>
      </c>
      <c r="I1132" s="80">
        <v>4.195454194507296</v>
      </c>
      <c r="J1132" s="80">
        <v>9.237917073301178</v>
      </c>
      <c r="K1132" s="80">
        <v>3.860819060157377</v>
      </c>
      <c r="P1132" s="1"/>
      <c r="Q1132" s="1"/>
    </row>
    <row r="1133" spans="1:17" ht="12.75">
      <c r="A1133" s="11">
        <v>6940</v>
      </c>
      <c r="B1133" s="14">
        <v>69</v>
      </c>
      <c r="C1133" s="14">
        <v>40</v>
      </c>
      <c r="D1133" s="80">
        <v>0.7710725111432216</v>
      </c>
      <c r="E1133" s="80">
        <v>0.6274353192074511</v>
      </c>
      <c r="F1133" s="80">
        <v>0.7703611745953243</v>
      </c>
      <c r="G1133" s="80">
        <v>0.6264938603754622</v>
      </c>
      <c r="H1133" s="80">
        <v>8.669872038490224</v>
      </c>
      <c r="I1133" s="80">
        <v>13.783123951665887</v>
      </c>
      <c r="J1133" s="80">
        <v>13.817953457643455</v>
      </c>
      <c r="K1133" s="80">
        <v>8.635042532512657</v>
      </c>
      <c r="P1133" s="1"/>
      <c r="Q1133" s="1"/>
    </row>
    <row r="1134" spans="1:17" ht="12.75">
      <c r="A1134" s="11">
        <v>6941</v>
      </c>
      <c r="B1134" s="14">
        <v>69</v>
      </c>
      <c r="C1134" s="14">
        <v>41</v>
      </c>
      <c r="D1134" s="80">
        <v>0.7728213284592179</v>
      </c>
      <c r="E1134" s="80">
        <v>0.6297545308540976</v>
      </c>
      <c r="F1134" s="80">
        <v>0.7718658139747945</v>
      </c>
      <c r="G1134" s="80">
        <v>0.6284865471198218</v>
      </c>
      <c r="H1134" s="80">
        <v>8.669872038490224</v>
      </c>
      <c r="I1134" s="80">
        <v>13.720078455574168</v>
      </c>
      <c r="J1134" s="80">
        <v>13.767065759307528</v>
      </c>
      <c r="K1134" s="80">
        <v>8.622884734756866</v>
      </c>
      <c r="P1134" s="1"/>
      <c r="Q1134" s="1"/>
    </row>
    <row r="1135" spans="1:17" ht="12.75">
      <c r="A1135" s="11">
        <v>6942</v>
      </c>
      <c r="B1135" s="14">
        <v>69</v>
      </c>
      <c r="C1135" s="14">
        <v>42</v>
      </c>
      <c r="D1135" s="80">
        <v>0.774708286532123</v>
      </c>
      <c r="E1135" s="80">
        <v>0.6322643645824757</v>
      </c>
      <c r="F1135" s="80">
        <v>0.7735140244418343</v>
      </c>
      <c r="G1135" s="80">
        <v>0.6306749851663106</v>
      </c>
      <c r="H1135" s="80">
        <v>8.669872038490224</v>
      </c>
      <c r="I1135" s="80">
        <v>13.653405095911355</v>
      </c>
      <c r="J1135" s="80">
        <v>13.712416078068056</v>
      </c>
      <c r="K1135" s="80">
        <v>8.610861056333523</v>
      </c>
      <c r="P1135" s="1"/>
      <c r="Q1135" s="1"/>
    </row>
    <row r="1136" spans="1:17" ht="12.75">
      <c r="A1136" s="11">
        <v>6943</v>
      </c>
      <c r="B1136" s="14">
        <v>69</v>
      </c>
      <c r="C1136" s="14">
        <v>43</v>
      </c>
      <c r="D1136" s="80">
        <v>0.7767396700875115</v>
      </c>
      <c r="E1136" s="80">
        <v>0.6349749527606035</v>
      </c>
      <c r="F1136" s="80">
        <v>0.7753090231020379</v>
      </c>
      <c r="G1136" s="80">
        <v>0.633065024342573</v>
      </c>
      <c r="H1136" s="80">
        <v>8.669872038490224</v>
      </c>
      <c r="I1136" s="80">
        <v>13.582810729810578</v>
      </c>
      <c r="J1136" s="80">
        <v>13.653880362992705</v>
      </c>
      <c r="K1136" s="80">
        <v>8.598802405308096</v>
      </c>
      <c r="P1136" s="1"/>
      <c r="Q1136" s="1"/>
    </row>
    <row r="1137" spans="1:17" ht="12.75">
      <c r="A1137" s="11">
        <v>6944</v>
      </c>
      <c r="B1137" s="14">
        <v>69</v>
      </c>
      <c r="C1137" s="14">
        <v>44</v>
      </c>
      <c r="D1137" s="80">
        <v>0.7789217733983452</v>
      </c>
      <c r="E1137" s="80">
        <v>0.6378967019005533</v>
      </c>
      <c r="F1137" s="80">
        <v>0.7772527116752787</v>
      </c>
      <c r="G1137" s="80">
        <v>0.635660957171443</v>
      </c>
      <c r="H1137" s="80">
        <v>8.669872038490224</v>
      </c>
      <c r="I1137" s="80">
        <v>13.507939235273321</v>
      </c>
      <c r="J1137" s="80">
        <v>13.591341690056016</v>
      </c>
      <c r="K1137" s="80">
        <v>8.58646958370753</v>
      </c>
      <c r="P1137" s="1"/>
      <c r="Q1137" s="1"/>
    </row>
    <row r="1138" spans="1:17" ht="12.75">
      <c r="A1138" s="11">
        <v>6945</v>
      </c>
      <c r="B1138" s="14">
        <v>69</v>
      </c>
      <c r="C1138" s="14">
        <v>45</v>
      </c>
      <c r="D1138" s="80">
        <v>0.7812605611502453</v>
      </c>
      <c r="E1138" s="80">
        <v>0.6410398616474793</v>
      </c>
      <c r="F1138" s="80">
        <v>0.7793456766695721</v>
      </c>
      <c r="G1138" s="80">
        <v>0.6384655031108305</v>
      </c>
      <c r="H1138" s="80">
        <v>8.669872038490224</v>
      </c>
      <c r="I1138" s="80">
        <v>13.428395766034505</v>
      </c>
      <c r="J1138" s="80">
        <v>13.524700345792164</v>
      </c>
      <c r="K1138" s="80">
        <v>8.573567458732567</v>
      </c>
      <c r="P1138" s="1"/>
      <c r="Q1138" s="1"/>
    </row>
    <row r="1139" spans="1:17" ht="12.75">
      <c r="A1139" s="11">
        <v>6946</v>
      </c>
      <c r="B1139" s="14">
        <v>69</v>
      </c>
      <c r="C1139" s="14">
        <v>46</v>
      </c>
      <c r="D1139" s="80">
        <v>0.7837598363316222</v>
      </c>
      <c r="E1139" s="80">
        <v>0.6444120658562796</v>
      </c>
      <c r="F1139" s="80">
        <v>0.7815873530291898</v>
      </c>
      <c r="G1139" s="80">
        <v>0.641480006771396</v>
      </c>
      <c r="H1139" s="80">
        <v>8.669872038490224</v>
      </c>
      <c r="I1139" s="80">
        <v>13.343896372494022</v>
      </c>
      <c r="J1139" s="80">
        <v>13.453925675599976</v>
      </c>
      <c r="K1139" s="80">
        <v>8.559842735384272</v>
      </c>
      <c r="P1139" s="1"/>
      <c r="Q1139" s="1"/>
    </row>
    <row r="1140" spans="1:17" ht="12.75">
      <c r="A1140" s="11">
        <v>6947</v>
      </c>
      <c r="B1140" s="14">
        <v>69</v>
      </c>
      <c r="C1140" s="14">
        <v>47</v>
      </c>
      <c r="D1140" s="80">
        <v>0.7864220508383785</v>
      </c>
      <c r="E1140" s="80">
        <v>0.6480193971042405</v>
      </c>
      <c r="F1140" s="80">
        <v>0.7839763226951538</v>
      </c>
      <c r="G1140" s="80">
        <v>0.644704817288371</v>
      </c>
      <c r="H1140" s="80">
        <v>8.669872038490224</v>
      </c>
      <c r="I1140" s="80">
        <v>13.254217516930261</v>
      </c>
      <c r="J1140" s="80">
        <v>13.379031672867637</v>
      </c>
      <c r="K1140" s="80">
        <v>8.54505788255285</v>
      </c>
      <c r="P1140" s="1"/>
      <c r="Q1140" s="1"/>
    </row>
    <row r="1141" spans="1:17" ht="12.75">
      <c r="A1141" s="11">
        <v>6948</v>
      </c>
      <c r="B1141" s="14">
        <v>69</v>
      </c>
      <c r="C1141" s="14">
        <v>48</v>
      </c>
      <c r="D1141" s="80">
        <v>0.7892479498005484</v>
      </c>
      <c r="E1141" s="80">
        <v>0.6518658793829669</v>
      </c>
      <c r="F1141" s="80">
        <v>0.7865106388332408</v>
      </c>
      <c r="G1141" s="80">
        <v>0.6481397068673251</v>
      </c>
      <c r="H1141" s="80">
        <v>8.669872038490224</v>
      </c>
      <c r="I1141" s="80">
        <v>13.159238816679528</v>
      </c>
      <c r="J1141" s="80">
        <v>13.300085665929956</v>
      </c>
      <c r="K1141" s="80">
        <v>8.529025189239796</v>
      </c>
      <c r="P1141" s="1"/>
      <c r="Q1141" s="1"/>
    </row>
    <row r="1142" spans="1:17" ht="12.75">
      <c r="A1142" s="11">
        <v>6949</v>
      </c>
      <c r="B1142" s="14">
        <v>69</v>
      </c>
      <c r="C1142" s="14">
        <v>49</v>
      </c>
      <c r="D1142" s="80">
        <v>0.7922388675379672</v>
      </c>
      <c r="E1142" s="80">
        <v>0.6559565847607738</v>
      </c>
      <c r="F1142" s="80">
        <v>0.7891880324645519</v>
      </c>
      <c r="G1142" s="80">
        <v>0.6517841362857584</v>
      </c>
      <c r="H1142" s="80">
        <v>8.669872038490224</v>
      </c>
      <c r="I1142" s="80">
        <v>13.058770494396668</v>
      </c>
      <c r="J1142" s="80">
        <v>13.217143085242617</v>
      </c>
      <c r="K1142" s="80">
        <v>8.511499447644278</v>
      </c>
      <c r="P1142" s="1"/>
      <c r="Q1142" s="1"/>
    </row>
    <row r="1143" spans="1:17" ht="12.75">
      <c r="A1143" s="11">
        <v>6950</v>
      </c>
      <c r="B1143" s="14">
        <v>69</v>
      </c>
      <c r="C1143" s="14">
        <v>50</v>
      </c>
      <c r="D1143" s="80">
        <v>0.7953969111278798</v>
      </c>
      <c r="E1143" s="80">
        <v>0.6602979177087366</v>
      </c>
      <c r="F1143" s="80">
        <v>0.7920059217099653</v>
      </c>
      <c r="G1143" s="80">
        <v>0.6556372551354575</v>
      </c>
      <c r="H1143" s="80">
        <v>8.669872038490224</v>
      </c>
      <c r="I1143" s="80">
        <v>12.952536001165964</v>
      </c>
      <c r="J1143" s="80">
        <v>13.130242888808539</v>
      </c>
      <c r="K1143" s="80">
        <v>8.492165150847647</v>
      </c>
      <c r="P1143" s="1"/>
      <c r="Q1143" s="1"/>
    </row>
    <row r="1144" spans="1:17" ht="12.75">
      <c r="A1144" s="11">
        <v>6951</v>
      </c>
      <c r="B1144" s="14">
        <v>69</v>
      </c>
      <c r="C1144" s="14">
        <v>51</v>
      </c>
      <c r="D1144" s="80">
        <v>0.798723502830491</v>
      </c>
      <c r="E1144" s="80">
        <v>0.6648956379598746</v>
      </c>
      <c r="F1144" s="80">
        <v>0.7949614686513865</v>
      </c>
      <c r="G1144" s="80">
        <v>0.6596979664722498</v>
      </c>
      <c r="H1144" s="80">
        <v>8.669872038490224</v>
      </c>
      <c r="I1144" s="80">
        <v>12.840287284823646</v>
      </c>
      <c r="J1144" s="80">
        <v>13.039447912596227</v>
      </c>
      <c r="K1144" s="80">
        <v>8.470711410717644</v>
      </c>
      <c r="P1144" s="1"/>
      <c r="Q1144" s="1"/>
    </row>
    <row r="1145" spans="1:17" ht="12.75">
      <c r="A1145" s="11">
        <v>6952</v>
      </c>
      <c r="B1145" s="14">
        <v>69</v>
      </c>
      <c r="C1145" s="14">
        <v>52</v>
      </c>
      <c r="D1145" s="80">
        <v>0.8022187969114688</v>
      </c>
      <c r="E1145" s="80">
        <v>0.6697540376869882</v>
      </c>
      <c r="F1145" s="80">
        <v>0.7980517362158848</v>
      </c>
      <c r="G1145" s="80">
        <v>0.6639651308313089</v>
      </c>
      <c r="H1145" s="80">
        <v>8.669872038490224</v>
      </c>
      <c r="I1145" s="80">
        <v>12.721857266955888</v>
      </c>
      <c r="J1145" s="80">
        <v>12.944859680774508</v>
      </c>
      <c r="K1145" s="80">
        <v>8.446869624671605</v>
      </c>
      <c r="P1145" s="1"/>
      <c r="Q1145" s="1"/>
    </row>
    <row r="1146" spans="1:17" ht="12.75">
      <c r="A1146" s="11">
        <v>6953</v>
      </c>
      <c r="B1146" s="14">
        <v>69</v>
      </c>
      <c r="C1146" s="14">
        <v>53</v>
      </c>
      <c r="D1146" s="80">
        <v>0.8058823954705616</v>
      </c>
      <c r="E1146" s="80">
        <v>0.674876907046596</v>
      </c>
      <c r="F1146" s="80">
        <v>0.8012738367014897</v>
      </c>
      <c r="G1146" s="80">
        <v>0.6684377643820176</v>
      </c>
      <c r="H1146" s="80">
        <v>8.669872038490224</v>
      </c>
      <c r="I1146" s="80">
        <v>12.597108745540904</v>
      </c>
      <c r="J1146" s="80">
        <v>12.846597576484601</v>
      </c>
      <c r="K1146" s="80">
        <v>8.420383207546525</v>
      </c>
      <c r="P1146" s="1"/>
      <c r="Q1146" s="1"/>
    </row>
    <row r="1147" spans="1:17" ht="12.75">
      <c r="A1147" s="11">
        <v>6954</v>
      </c>
      <c r="B1147" s="14">
        <v>69</v>
      </c>
      <c r="C1147" s="14">
        <v>54</v>
      </c>
      <c r="D1147" s="80">
        <v>0.8097168805281343</v>
      </c>
      <c r="E1147" s="80">
        <v>0.6802725061018705</v>
      </c>
      <c r="F1147" s="80">
        <v>0.8046247291492643</v>
      </c>
      <c r="G1147" s="80">
        <v>0.6731147521368931</v>
      </c>
      <c r="H1147" s="80">
        <v>8.669872038490224</v>
      </c>
      <c r="I1147" s="80">
        <v>12.465635700008683</v>
      </c>
      <c r="J1147" s="80">
        <v>12.744704454058759</v>
      </c>
      <c r="K1147" s="80">
        <v>8.39080328444015</v>
      </c>
      <c r="P1147" s="1"/>
      <c r="Q1147" s="1"/>
    </row>
    <row r="1148" spans="1:17" ht="12.75">
      <c r="A1148" s="11">
        <v>6955</v>
      </c>
      <c r="B1148" s="14">
        <v>69</v>
      </c>
      <c r="C1148" s="14">
        <v>55</v>
      </c>
      <c r="D1148" s="80">
        <v>0.8137250269861125</v>
      </c>
      <c r="E1148" s="80">
        <v>0.6859497550101374</v>
      </c>
      <c r="F1148" s="80">
        <v>0.8081008167780114</v>
      </c>
      <c r="G1148" s="80">
        <v>0.6779942701139552</v>
      </c>
      <c r="H1148" s="80">
        <v>8.669872038490224</v>
      </c>
      <c r="I1148" s="80">
        <v>12.326958079647275</v>
      </c>
      <c r="J1148" s="80">
        <v>12.639223172201723</v>
      </c>
      <c r="K1148" s="80">
        <v>8.357606945935776</v>
      </c>
      <c r="P1148" s="1"/>
      <c r="Q1148" s="1"/>
    </row>
    <row r="1149" spans="1:17" ht="12.75">
      <c r="A1149" s="11">
        <v>6956</v>
      </c>
      <c r="B1149" s="14">
        <v>69</v>
      </c>
      <c r="C1149" s="14">
        <v>56</v>
      </c>
      <c r="D1149" s="80">
        <v>0.8179048219667848</v>
      </c>
      <c r="E1149" s="80">
        <v>0.6919111398938399</v>
      </c>
      <c r="F1149" s="80">
        <v>0.8116979668873632</v>
      </c>
      <c r="G1149" s="80">
        <v>0.6830737845000588</v>
      </c>
      <c r="H1149" s="80">
        <v>8.669872038490224</v>
      </c>
      <c r="I1149" s="80">
        <v>12.18092293242958</v>
      </c>
      <c r="J1149" s="80">
        <v>12.530325844761576</v>
      </c>
      <c r="K1149" s="80">
        <v>8.320469126158228</v>
      </c>
      <c r="P1149" s="1"/>
      <c r="Q1149" s="1"/>
    </row>
    <row r="1150" spans="1:17" ht="12.75">
      <c r="A1150" s="11">
        <v>6957</v>
      </c>
      <c r="B1150" s="14">
        <v>69</v>
      </c>
      <c r="C1150" s="14">
        <v>57</v>
      </c>
      <c r="D1150" s="80">
        <v>0.822250131779536</v>
      </c>
      <c r="E1150" s="80">
        <v>0.6981534484507919</v>
      </c>
      <c r="F1150" s="80">
        <v>0.8154118523358067</v>
      </c>
      <c r="G1150" s="80">
        <v>0.6883505072574467</v>
      </c>
      <c r="H1150" s="80">
        <v>8.669872038490224</v>
      </c>
      <c r="I1150" s="80">
        <v>12.027672503994053</v>
      </c>
      <c r="J1150" s="80">
        <v>12.418290073233527</v>
      </c>
      <c r="K1150" s="80">
        <v>8.27925446925075</v>
      </c>
      <c r="P1150" s="1"/>
      <c r="Q1150" s="1"/>
    </row>
    <row r="1151" spans="1:17" ht="12.75">
      <c r="A1151" s="11">
        <v>6958</v>
      </c>
      <c r="B1151" s="14">
        <v>69</v>
      </c>
      <c r="C1151" s="14">
        <v>58</v>
      </c>
      <c r="D1151" s="80">
        <v>0.8267506611996838</v>
      </c>
      <c r="E1151" s="80">
        <v>0.7046674854111193</v>
      </c>
      <c r="F1151" s="80">
        <v>0.8192382955949585</v>
      </c>
      <c r="G1151" s="80">
        <v>0.6938218715416027</v>
      </c>
      <c r="H1151" s="80">
        <v>8.669872038490224</v>
      </c>
      <c r="I1151" s="80">
        <v>11.867672523703659</v>
      </c>
      <c r="J1151" s="80">
        <v>12.303493800954955</v>
      </c>
      <c r="K1151" s="80">
        <v>8.234050761238928</v>
      </c>
      <c r="P1151" s="1"/>
      <c r="Q1151" s="1"/>
    </row>
    <row r="1152" spans="1:17" ht="12.75">
      <c r="A1152" s="11">
        <v>6959</v>
      </c>
      <c r="B1152" s="14">
        <v>69</v>
      </c>
      <c r="C1152" s="14">
        <v>59</v>
      </c>
      <c r="D1152" s="80">
        <v>0.8313966401617784</v>
      </c>
      <c r="E1152" s="80">
        <v>0.7114446773556272</v>
      </c>
      <c r="F1152" s="80">
        <v>0.8231733857822996</v>
      </c>
      <c r="G1152" s="80">
        <v>0.6994856980945379</v>
      </c>
      <c r="H1152" s="80">
        <v>8.669872038490224</v>
      </c>
      <c r="I1152" s="80">
        <v>11.701337267243586</v>
      </c>
      <c r="J1152" s="80">
        <v>12.186291238716299</v>
      </c>
      <c r="K1152" s="80">
        <v>8.184918067017511</v>
      </c>
      <c r="P1152" s="1"/>
      <c r="Q1152" s="1"/>
    </row>
    <row r="1153" spans="1:17" ht="12.75">
      <c r="A1153" s="11">
        <v>6960</v>
      </c>
      <c r="B1153" s="14">
        <v>69</v>
      </c>
      <c r="C1153" s="14">
        <v>60</v>
      </c>
      <c r="D1153" s="80">
        <v>0.8361810539211927</v>
      </c>
      <c r="E1153" s="80">
        <v>0.7184803588871275</v>
      </c>
      <c r="F1153" s="80">
        <v>0.8272131445440241</v>
      </c>
      <c r="G1153" s="80">
        <v>0.705339713431906</v>
      </c>
      <c r="H1153" s="80">
        <v>8.669872038490224</v>
      </c>
      <c r="I1153" s="80">
        <v>11.52882058486999</v>
      </c>
      <c r="J1153" s="80">
        <v>12.066957615820158</v>
      </c>
      <c r="K1153" s="80">
        <v>8.131735007540058</v>
      </c>
      <c r="P1153" s="1"/>
      <c r="Q1153" s="1"/>
    </row>
    <row r="1154" spans="1:17" ht="12.75">
      <c r="A1154" s="11">
        <v>6961</v>
      </c>
      <c r="B1154" s="14">
        <v>69</v>
      </c>
      <c r="C1154" s="14">
        <v>61</v>
      </c>
      <c r="D1154" s="80">
        <v>0.841095487208426</v>
      </c>
      <c r="E1154" s="80">
        <v>0.7257677212091823</v>
      </c>
      <c r="F1154" s="80">
        <v>0.8313532401919156</v>
      </c>
      <c r="G1154" s="80">
        <v>0.7113811194140826</v>
      </c>
      <c r="H1154" s="80">
        <v>8.669872038490224</v>
      </c>
      <c r="I1154" s="80">
        <v>11.350340060338736</v>
      </c>
      <c r="J1154" s="80">
        <v>11.945794480974685</v>
      </c>
      <c r="K1154" s="80">
        <v>8.074417617854275</v>
      </c>
      <c r="P1154" s="1"/>
      <c r="Q1154" s="1"/>
    </row>
    <row r="1155" spans="1:17" ht="12.75">
      <c r="A1155" s="11">
        <v>6962</v>
      </c>
      <c r="B1155" s="14">
        <v>69</v>
      </c>
      <c r="C1155" s="14">
        <v>62</v>
      </c>
      <c r="D1155" s="80">
        <v>0.8461304411231338</v>
      </c>
      <c r="E1155" s="80">
        <v>0.7332981746120132</v>
      </c>
      <c r="F1155" s="80">
        <v>0.8355889911137897</v>
      </c>
      <c r="G1155" s="80">
        <v>0.7176065708216314</v>
      </c>
      <c r="H1155" s="80">
        <v>8.669872038490224</v>
      </c>
      <c r="I1155" s="80">
        <v>11.166150695052348</v>
      </c>
      <c r="J1155" s="80">
        <v>11.823119623988479</v>
      </c>
      <c r="K1155" s="80">
        <v>8.012903109554092</v>
      </c>
      <c r="P1155" s="1"/>
      <c r="Q1155" s="1"/>
    </row>
    <row r="1156" spans="1:17" ht="12.75">
      <c r="A1156" s="11">
        <v>6963</v>
      </c>
      <c r="B1156" s="14">
        <v>69</v>
      </c>
      <c r="C1156" s="14">
        <v>63</v>
      </c>
      <c r="D1156" s="80">
        <v>0.8512752556482498</v>
      </c>
      <c r="E1156" s="80">
        <v>0.7410611288543744</v>
      </c>
      <c r="F1156" s="80">
        <v>0.8399153816238922</v>
      </c>
      <c r="G1156" s="80">
        <v>0.7240121697325924</v>
      </c>
      <c r="H1156" s="80">
        <v>8.669872038490224</v>
      </c>
      <c r="I1156" s="80">
        <v>10.976552833162348</v>
      </c>
      <c r="J1156" s="80">
        <v>11.699267038730264</v>
      </c>
      <c r="K1156" s="80">
        <v>7.947157832922306</v>
      </c>
      <c r="P1156" s="1"/>
      <c r="Q1156" s="1"/>
    </row>
    <row r="1157" spans="1:17" ht="12.75">
      <c r="A1157" s="11">
        <v>6964</v>
      </c>
      <c r="B1157" s="14">
        <v>69</v>
      </c>
      <c r="C1157" s="14">
        <v>64</v>
      </c>
      <c r="D1157" s="80">
        <v>0.8565164724262104</v>
      </c>
      <c r="E1157" s="80">
        <v>0.7490413739409088</v>
      </c>
      <c r="F1157" s="80">
        <v>0.8443272198910419</v>
      </c>
      <c r="G1157" s="80">
        <v>0.7305936718622357</v>
      </c>
      <c r="H1157" s="80">
        <v>8.669872038490224</v>
      </c>
      <c r="I1157" s="80">
        <v>10.78204688352501</v>
      </c>
      <c r="J1157" s="80">
        <v>11.574623699189923</v>
      </c>
      <c r="K1157" s="80">
        <v>7.877295222825312</v>
      </c>
      <c r="P1157" s="1"/>
      <c r="Q1157" s="1"/>
    </row>
    <row r="1158" spans="1:17" ht="12.75">
      <c r="A1158" s="11">
        <v>6965</v>
      </c>
      <c r="B1158" s="14">
        <v>69</v>
      </c>
      <c r="C1158" s="14">
        <v>65</v>
      </c>
      <c r="D1158" s="80">
        <v>0.8618415947500541</v>
      </c>
      <c r="E1158" s="80">
        <v>0.7572246454655557</v>
      </c>
      <c r="F1158" s="80">
        <v>0.848819262364842</v>
      </c>
      <c r="G1158" s="80">
        <v>0.7373466516722216</v>
      </c>
      <c r="H1158" s="80">
        <v>8.669872038490224</v>
      </c>
      <c r="I1158" s="80">
        <v>10.583019649789476</v>
      </c>
      <c r="J1158" s="80">
        <v>11.449537584926103</v>
      </c>
      <c r="K1158" s="80">
        <v>7.8033541033535965</v>
      </c>
      <c r="P1158" s="1"/>
      <c r="Q1158" s="1"/>
    </row>
    <row r="1159" spans="1:17" ht="12.75">
      <c r="A1159" s="11">
        <v>6966</v>
      </c>
      <c r="B1159" s="14">
        <v>69</v>
      </c>
      <c r="C1159" s="14">
        <v>66</v>
      </c>
      <c r="D1159" s="80">
        <v>0.8672414237166161</v>
      </c>
      <c r="E1159" s="80">
        <v>0.7656012870047141</v>
      </c>
      <c r="F1159" s="80">
        <v>0.853385919886334</v>
      </c>
      <c r="G1159" s="80">
        <v>0.7442660391905676</v>
      </c>
      <c r="H1159" s="80">
        <v>8.669872038490224</v>
      </c>
      <c r="I1159" s="80">
        <v>10.379509973405066</v>
      </c>
      <c r="J1159" s="80">
        <v>11.324265235250108</v>
      </c>
      <c r="K1159" s="80">
        <v>7.725116776645182</v>
      </c>
      <c r="P1159" s="1"/>
      <c r="Q1159" s="1"/>
    </row>
    <row r="1160" spans="1:17" ht="12.75">
      <c r="A1160" s="11">
        <v>6967</v>
      </c>
      <c r="B1160" s="14">
        <v>69</v>
      </c>
      <c r="C1160" s="14">
        <v>67</v>
      </c>
      <c r="D1160" s="80">
        <v>0.8727095044769367</v>
      </c>
      <c r="E1160" s="80">
        <v>0.7741655838464525</v>
      </c>
      <c r="F1160" s="80">
        <v>0.8580207401957979</v>
      </c>
      <c r="G1160" s="80">
        <v>0.7513452918075848</v>
      </c>
      <c r="H1160" s="80">
        <v>8.669872038490224</v>
      </c>
      <c r="I1160" s="80">
        <v>10.171201717661095</v>
      </c>
      <c r="J1160" s="80">
        <v>11.198989233561434</v>
      </c>
      <c r="K1160" s="80">
        <v>7.642084522589883</v>
      </c>
      <c r="P1160" s="1"/>
      <c r="Q1160" s="1"/>
    </row>
    <row r="1161" spans="1:17" ht="12.75">
      <c r="A1161" s="11">
        <v>6968</v>
      </c>
      <c r="B1161" s="14">
        <v>69</v>
      </c>
      <c r="C1161" s="14">
        <v>68</v>
      </c>
      <c r="D1161" s="80">
        <v>0.8782418255666239</v>
      </c>
      <c r="E1161" s="80">
        <v>0.7829154676472109</v>
      </c>
      <c r="F1161" s="80">
        <v>0.8627158382039641</v>
      </c>
      <c r="G1161" s="80">
        <v>0.7585754441893707</v>
      </c>
      <c r="H1161" s="80">
        <v>8.669872038490224</v>
      </c>
      <c r="I1161" s="80">
        <v>9.957383952091014</v>
      </c>
      <c r="J1161" s="80">
        <v>11.073829036159687</v>
      </c>
      <c r="K1161" s="80">
        <v>7.553426954421553</v>
      </c>
      <c r="P1161" s="1"/>
      <c r="Q1161" s="1"/>
    </row>
    <row r="1162" spans="1:17" ht="12.75">
      <c r="A1162" s="11">
        <v>6969</v>
      </c>
      <c r="B1162" s="14">
        <v>69</v>
      </c>
      <c r="C1162" s="14">
        <v>69</v>
      </c>
      <c r="D1162" s="80">
        <v>0.8838414550793483</v>
      </c>
      <c r="E1162" s="80">
        <v>0.7918601342625124</v>
      </c>
      <c r="F1162" s="80">
        <v>0.8674608842985457</v>
      </c>
      <c r="G1162" s="80">
        <v>0.7659434206484529</v>
      </c>
      <c r="H1162" s="80">
        <v>8.669872038490224</v>
      </c>
      <c r="I1162" s="80">
        <v>9.736404867527444</v>
      </c>
      <c r="J1162" s="80">
        <v>10.94874165696545</v>
      </c>
      <c r="K1162" s="80">
        <v>7.457535249052217</v>
      </c>
      <c r="P1162" s="1"/>
      <c r="Q1162" s="1"/>
    </row>
    <row r="1163" spans="1:17" ht="12.75">
      <c r="A1163" s="11">
        <v>6970</v>
      </c>
      <c r="B1163" s="14">
        <v>69</v>
      </c>
      <c r="C1163" s="14">
        <v>70</v>
      </c>
      <c r="D1163" s="80">
        <v>0.8895064444495135</v>
      </c>
      <c r="E1163" s="80">
        <v>0.8010009965084608</v>
      </c>
      <c r="F1163" s="80">
        <v>0.8722422037025535</v>
      </c>
      <c r="G1163" s="80">
        <v>0.7734304356540217</v>
      </c>
      <c r="H1163" s="80">
        <v>8.669872038490224</v>
      </c>
      <c r="I1163" s="80">
        <v>9.506681920448004</v>
      </c>
      <c r="J1163" s="80">
        <v>10.823796819581917</v>
      </c>
      <c r="K1163" s="80">
        <v>7.352757139356312</v>
      </c>
      <c r="P1163" s="1"/>
      <c r="Q1163" s="1"/>
    </row>
    <row r="1164" spans="1:17" ht="12.75">
      <c r="A1164" s="11">
        <v>6971</v>
      </c>
      <c r="B1164" s="14">
        <v>69</v>
      </c>
      <c r="C1164" s="14">
        <v>71</v>
      </c>
      <c r="D1164" s="80">
        <v>0.8952194297611014</v>
      </c>
      <c r="E1164" s="80">
        <v>0.8103142416173342</v>
      </c>
      <c r="F1164" s="80">
        <v>0.8770434918521113</v>
      </c>
      <c r="G1164" s="80">
        <v>0.7810128758224429</v>
      </c>
      <c r="H1164" s="80">
        <v>8.669872038490224</v>
      </c>
      <c r="I1164" s="80">
        <v>9.267772420208832</v>
      </c>
      <c r="J1164" s="80">
        <v>10.699394868323832</v>
      </c>
      <c r="K1164" s="80">
        <v>7.238249590375222</v>
      </c>
      <c r="P1164" s="1"/>
      <c r="Q1164" s="1"/>
    </row>
    <row r="1165" spans="1:17" ht="12.75">
      <c r="A1165" s="11">
        <v>6972</v>
      </c>
      <c r="B1165" s="14">
        <v>69</v>
      </c>
      <c r="C1165" s="14">
        <v>72</v>
      </c>
      <c r="D1165" s="80">
        <v>0.9009504415252656</v>
      </c>
      <c r="E1165" s="80">
        <v>0.8197541546208414</v>
      </c>
      <c r="F1165" s="80">
        <v>0.8818475555401253</v>
      </c>
      <c r="G1165" s="80">
        <v>0.7886648729423501</v>
      </c>
      <c r="H1165" s="80">
        <v>8.669872038490224</v>
      </c>
      <c r="I1165" s="80">
        <v>9.0203343406864</v>
      </c>
      <c r="J1165" s="80">
        <v>10.576185542481666</v>
      </c>
      <c r="K1165" s="80">
        <v>7.114020836694957</v>
      </c>
      <c r="P1165" s="1"/>
      <c r="Q1165" s="1"/>
    </row>
    <row r="1166" spans="1:17" ht="12.75">
      <c r="A1166" s="11">
        <v>6973</v>
      </c>
      <c r="B1166" s="14">
        <v>69</v>
      </c>
      <c r="C1166" s="14">
        <v>73</v>
      </c>
      <c r="D1166" s="80">
        <v>0.9066597918218869</v>
      </c>
      <c r="E1166" s="80">
        <v>0.8292567905321377</v>
      </c>
      <c r="F1166" s="80">
        <v>0.8866381186007259</v>
      </c>
      <c r="G1166" s="80">
        <v>0.7963611233810146</v>
      </c>
      <c r="H1166" s="80">
        <v>8.669872038490224</v>
      </c>
      <c r="I1166" s="80">
        <v>8.766099567326068</v>
      </c>
      <c r="J1166" s="80">
        <v>10.454990706710678</v>
      </c>
      <c r="K1166" s="80">
        <v>6.980980899105614</v>
      </c>
      <c r="P1166" s="1"/>
      <c r="Q1166" s="1"/>
    </row>
    <row r="1167" spans="1:17" ht="12.75">
      <c r="A1167" s="11">
        <v>6974</v>
      </c>
      <c r="B1167" s="14">
        <v>69</v>
      </c>
      <c r="C1167" s="14">
        <v>74</v>
      </c>
      <c r="D1167" s="80">
        <v>0.9123153620984161</v>
      </c>
      <c r="E1167" s="80">
        <v>0.8387682702158844</v>
      </c>
      <c r="F1167" s="80">
        <v>0.8914006107558441</v>
      </c>
      <c r="G1167" s="80">
        <v>0.8040782084172011</v>
      </c>
      <c r="H1167" s="80">
        <v>8.669872038490224</v>
      </c>
      <c r="I1167" s="80">
        <v>8.506256302654792</v>
      </c>
      <c r="J1167" s="80">
        <v>10.336433012968826</v>
      </c>
      <c r="K1167" s="80">
        <v>6.839695328176191</v>
      </c>
      <c r="P1167" s="1"/>
      <c r="Q1167" s="1"/>
    </row>
    <row r="1168" spans="1:17" ht="12.75">
      <c r="A1168" s="11">
        <v>6975</v>
      </c>
      <c r="B1168" s="14">
        <v>69</v>
      </c>
      <c r="C1168" s="14">
        <v>75</v>
      </c>
      <c r="D1168" s="80">
        <v>0.9178948966404957</v>
      </c>
      <c r="E1168" s="80">
        <v>0.8482493003392553</v>
      </c>
      <c r="F1168" s="80">
        <v>0.8961211457599245</v>
      </c>
      <c r="G1168" s="80">
        <v>0.811793017248098</v>
      </c>
      <c r="H1168" s="80">
        <v>8.669872038490224</v>
      </c>
      <c r="I1168" s="80">
        <v>8.241080326984909</v>
      </c>
      <c r="J1168" s="80">
        <v>10.220900901448111</v>
      </c>
      <c r="K1168" s="80">
        <v>6.690051464027022</v>
      </c>
      <c r="P1168" s="1"/>
      <c r="Q1168" s="1"/>
    </row>
    <row r="1169" spans="1:17" ht="12.75">
      <c r="A1169" s="11">
        <v>6976</v>
      </c>
      <c r="B1169" s="14">
        <v>69</v>
      </c>
      <c r="C1169" s="14">
        <v>76</v>
      </c>
      <c r="D1169" s="80">
        <v>0.923372804452273</v>
      </c>
      <c r="E1169" s="80">
        <v>0.8576532419500115</v>
      </c>
      <c r="F1169" s="80">
        <v>0.900785967614875</v>
      </c>
      <c r="G1169" s="80">
        <v>0.8194818671121841</v>
      </c>
      <c r="H1169" s="80">
        <v>8.669872038490224</v>
      </c>
      <c r="I1169" s="80">
        <v>7.971273340203032</v>
      </c>
      <c r="J1169" s="80">
        <v>10.108831418602099</v>
      </c>
      <c r="K1169" s="80">
        <v>6.532313960091157</v>
      </c>
      <c r="P1169" s="1"/>
      <c r="Q1169" s="1"/>
    </row>
    <row r="1170" spans="1:17" ht="12.75">
      <c r="A1170" s="11">
        <v>6977</v>
      </c>
      <c r="B1170" s="14">
        <v>69</v>
      </c>
      <c r="C1170" s="14">
        <v>77</v>
      </c>
      <c r="D1170" s="80">
        <v>0.9287219246538118</v>
      </c>
      <c r="E1170" s="80">
        <v>0.8669289012915616</v>
      </c>
      <c r="F1170" s="80">
        <v>0.9053821502975389</v>
      </c>
      <c r="G1170" s="80">
        <v>0.8271216758831766</v>
      </c>
      <c r="H1170" s="80">
        <v>8.669872038490224</v>
      </c>
      <c r="I1170" s="80">
        <v>7.697902479305659</v>
      </c>
      <c r="J1170" s="80">
        <v>10.000672518327326</v>
      </c>
      <c r="K1170" s="80">
        <v>6.367101999468558</v>
      </c>
      <c r="P1170" s="1"/>
      <c r="Q1170" s="1"/>
    </row>
    <row r="1171" spans="1:17" ht="12.75">
      <c r="A1171" s="11">
        <v>6978</v>
      </c>
      <c r="B1171" s="14">
        <v>69</v>
      </c>
      <c r="C1171" s="14">
        <v>78</v>
      </c>
      <c r="D1171" s="80">
        <v>0.9339148457418267</v>
      </c>
      <c r="E1171" s="80">
        <v>0.8760227475247492</v>
      </c>
      <c r="F1171" s="80">
        <v>0.9098983081477815</v>
      </c>
      <c r="G1171" s="80">
        <v>0.8346912172952883</v>
      </c>
      <c r="H1171" s="80">
        <v>8.669872038490224</v>
      </c>
      <c r="I1171" s="80">
        <v>7.422383396961946</v>
      </c>
      <c r="J1171" s="80">
        <v>9.896857202609667</v>
      </c>
      <c r="K1171" s="80">
        <v>6.1953982328425035</v>
      </c>
      <c r="P1171" s="1"/>
      <c r="Q1171" s="1"/>
    </row>
    <row r="1172" spans="1:17" ht="12.75">
      <c r="A1172" s="11">
        <v>6979</v>
      </c>
      <c r="B1172" s="14">
        <v>69</v>
      </c>
      <c r="C1172" s="14">
        <v>79</v>
      </c>
      <c r="D1172" s="80">
        <v>0.938934193071606</v>
      </c>
      <c r="E1172" s="80">
        <v>0.8848972298705319</v>
      </c>
      <c r="F1172" s="80">
        <v>0.9143244606712451</v>
      </c>
      <c r="G1172" s="80">
        <v>0.842171005562627</v>
      </c>
      <c r="H1172" s="80">
        <v>8.669872038490224</v>
      </c>
      <c r="I1172" s="80">
        <v>7.145273192322084</v>
      </c>
      <c r="J1172" s="80">
        <v>9.797603321414737</v>
      </c>
      <c r="K1172" s="80">
        <v>6.017541909397572</v>
      </c>
      <c r="P1172" s="1"/>
      <c r="Q1172" s="1"/>
    </row>
    <row r="1173" spans="1:17" ht="12.75">
      <c r="A1173" s="11">
        <v>6980</v>
      </c>
      <c r="B1173" s="14">
        <v>69</v>
      </c>
      <c r="C1173" s="14">
        <v>80</v>
      </c>
      <c r="D1173" s="80">
        <v>0.9437685838894243</v>
      </c>
      <c r="E1173" s="80">
        <v>0.8935244395184019</v>
      </c>
      <c r="F1173" s="80">
        <v>0.9186507187911289</v>
      </c>
      <c r="G1173" s="80">
        <v>0.849541156363597</v>
      </c>
      <c r="H1173" s="80">
        <v>8.669872038490224</v>
      </c>
      <c r="I1173" s="80">
        <v>6.866548106596771</v>
      </c>
      <c r="J1173" s="80">
        <v>9.703004926382508</v>
      </c>
      <c r="K1173" s="80">
        <v>5.833415218704488</v>
      </c>
      <c r="P1173" s="1"/>
      <c r="Q1173" s="1"/>
    </row>
    <row r="1174" spans="1:17" ht="12.75">
      <c r="A1174" s="11">
        <v>6981</v>
      </c>
      <c r="B1174" s="14">
        <v>69</v>
      </c>
      <c r="C1174" s="14">
        <v>81</v>
      </c>
      <c r="D1174" s="80">
        <v>0.9484025640770285</v>
      </c>
      <c r="E1174" s="80">
        <v>0.901868463990583</v>
      </c>
      <c r="F1174" s="80">
        <v>0.9228670034496921</v>
      </c>
      <c r="G1174" s="80">
        <v>0.8567809234377948</v>
      </c>
      <c r="H1174" s="80">
        <v>8.669872038490224</v>
      </c>
      <c r="I1174" s="80">
        <v>6.586841515746216</v>
      </c>
      <c r="J1174" s="80">
        <v>9.613233397836995</v>
      </c>
      <c r="K1174" s="80">
        <v>5.643480156399447</v>
      </c>
      <c r="P1174" s="1"/>
      <c r="Q1174" s="1"/>
    </row>
    <row r="1175" spans="1:17" ht="12.75">
      <c r="A1175" s="11">
        <v>6982</v>
      </c>
      <c r="B1175" s="14">
        <v>69</v>
      </c>
      <c r="C1175" s="14">
        <v>82</v>
      </c>
      <c r="D1175" s="80">
        <v>0.9528188820032345</v>
      </c>
      <c r="E1175" s="80">
        <v>0.909889288324705</v>
      </c>
      <c r="F1175" s="80">
        <v>0.9269640780248524</v>
      </c>
      <c r="G1175" s="80">
        <v>0.8638704996181122</v>
      </c>
      <c r="H1175" s="80">
        <v>8.669872038490224</v>
      </c>
      <c r="I1175" s="80">
        <v>6.307369945701943</v>
      </c>
      <c r="J1175" s="80">
        <v>9.528491157922364</v>
      </c>
      <c r="K1175" s="80">
        <v>5.448750826269803</v>
      </c>
      <c r="P1175" s="1"/>
      <c r="Q1175" s="1"/>
    </row>
    <row r="1176" spans="1:17" ht="12.75">
      <c r="A1176" s="11">
        <v>6983</v>
      </c>
      <c r="B1176" s="14">
        <v>69</v>
      </c>
      <c r="C1176" s="14">
        <v>83</v>
      </c>
      <c r="D1176" s="80">
        <v>0.957000408537595</v>
      </c>
      <c r="E1176" s="80">
        <v>0.917546292991566</v>
      </c>
      <c r="F1176" s="80">
        <v>0.9309346614987438</v>
      </c>
      <c r="G1176" s="80">
        <v>0.8707930450760282</v>
      </c>
      <c r="H1176" s="80">
        <v>8.669872038490224</v>
      </c>
      <c r="I1176" s="80">
        <v>6.029884548794651</v>
      </c>
      <c r="J1176" s="80">
        <v>9.448975059583088</v>
      </c>
      <c r="K1176" s="80">
        <v>5.250781527701786</v>
      </c>
      <c r="P1176" s="1"/>
      <c r="Q1176" s="1"/>
    </row>
    <row r="1177" spans="1:17" ht="12.75">
      <c r="A1177" s="11">
        <v>6984</v>
      </c>
      <c r="B1177" s="14">
        <v>69</v>
      </c>
      <c r="C1177" s="14">
        <v>84</v>
      </c>
      <c r="D1177" s="80">
        <v>0.9609423350272563</v>
      </c>
      <c r="E1177" s="80">
        <v>0.9248209869616211</v>
      </c>
      <c r="F1177" s="80">
        <v>0.9347732105816147</v>
      </c>
      <c r="G1177" s="80">
        <v>0.8775344554486858</v>
      </c>
      <c r="H1177" s="80">
        <v>8.669872038490224</v>
      </c>
      <c r="I1177" s="80">
        <v>5.754899091682715</v>
      </c>
      <c r="J1177" s="80">
        <v>9.374648889591011</v>
      </c>
      <c r="K1177" s="80">
        <v>5.050122240581928</v>
      </c>
      <c r="P1177" s="1"/>
      <c r="Q1177" s="1"/>
    </row>
    <row r="1178" spans="1:17" ht="12.75">
      <c r="A1178" s="11">
        <v>6985</v>
      </c>
      <c r="B1178" s="14">
        <v>69</v>
      </c>
      <c r="C1178" s="14">
        <v>85</v>
      </c>
      <c r="D1178" s="80">
        <v>0.9646466550464959</v>
      </c>
      <c r="E1178" s="80">
        <v>0.93170767250961</v>
      </c>
      <c r="F1178" s="80">
        <v>0.9384735915623588</v>
      </c>
      <c r="G1178" s="80">
        <v>0.8840793635493326</v>
      </c>
      <c r="H1178" s="80">
        <v>8.669872038490224</v>
      </c>
      <c r="I1178" s="80">
        <v>5.482064905648727</v>
      </c>
      <c r="J1178" s="80">
        <v>9.305356491416893</v>
      </c>
      <c r="K1178" s="80">
        <v>4.846580452722058</v>
      </c>
      <c r="P1178" s="1"/>
      <c r="Q1178" s="1"/>
    </row>
    <row r="1179" spans="1:17" ht="12.75">
      <c r="A1179" s="11">
        <v>6986</v>
      </c>
      <c r="B1179" s="14">
        <v>69</v>
      </c>
      <c r="C1179" s="14">
        <v>86</v>
      </c>
      <c r="D1179" s="80">
        <v>0.9681097682182931</v>
      </c>
      <c r="E1179" s="80">
        <v>0.9381906511064209</v>
      </c>
      <c r="F1179" s="80">
        <v>0.9420282608680457</v>
      </c>
      <c r="G1179" s="80">
        <v>0.8904096641002547</v>
      </c>
      <c r="H1179" s="80">
        <v>8.669872038490224</v>
      </c>
      <c r="I1179" s="80">
        <v>5.2119890821580235</v>
      </c>
      <c r="J1179" s="80">
        <v>9.241055672709727</v>
      </c>
      <c r="K1179" s="80">
        <v>4.64080544793852</v>
      </c>
      <c r="P1179" s="1"/>
      <c r="Q1179" s="1"/>
    </row>
    <row r="1180" spans="1:17" ht="12.75">
      <c r="A1180" s="11">
        <v>6987</v>
      </c>
      <c r="B1180" s="14">
        <v>69</v>
      </c>
      <c r="C1180" s="14">
        <v>87</v>
      </c>
      <c r="D1180" s="80">
        <v>0.9713254009040961</v>
      </c>
      <c r="E1180" s="80">
        <v>0.9442494273380156</v>
      </c>
      <c r="F1180" s="80">
        <v>0.945429733662084</v>
      </c>
      <c r="G1180" s="80">
        <v>0.8965071023149251</v>
      </c>
      <c r="H1180" s="80">
        <v>8.669872038490224</v>
      </c>
      <c r="I1180" s="80">
        <v>4.946121077754667</v>
      </c>
      <c r="J1180" s="80">
        <v>9.18176044112828</v>
      </c>
      <c r="K1180" s="80">
        <v>4.434232675116611</v>
      </c>
      <c r="P1180" s="1"/>
      <c r="Q1180" s="1"/>
    </row>
    <row r="1181" spans="1:17" ht="12.75">
      <c r="A1181" s="11">
        <v>6988</v>
      </c>
      <c r="B1181" s="14">
        <v>69</v>
      </c>
      <c r="C1181" s="14">
        <v>88</v>
      </c>
      <c r="D1181" s="80">
        <v>0.9742867126098926</v>
      </c>
      <c r="E1181" s="80">
        <v>0.9498626222345163</v>
      </c>
      <c r="F1181" s="80">
        <v>0.9486723973482158</v>
      </c>
      <c r="G1181" s="80">
        <v>0.90235659651222</v>
      </c>
      <c r="H1181" s="80">
        <v>8.669872038490224</v>
      </c>
      <c r="I1181" s="80">
        <v>4.686737143178807</v>
      </c>
      <c r="J1181" s="80">
        <v>9.127501004402799</v>
      </c>
      <c r="K1181" s="80">
        <v>4.229108177266234</v>
      </c>
      <c r="P1181" s="1"/>
      <c r="Q1181" s="1"/>
    </row>
    <row r="1182" spans="1:17" ht="12.75">
      <c r="A1182" s="11">
        <v>6989</v>
      </c>
      <c r="B1182" s="14">
        <v>69</v>
      </c>
      <c r="C1182" s="14">
        <v>89</v>
      </c>
      <c r="D1182" s="80">
        <v>0.9769922181111254</v>
      </c>
      <c r="E1182" s="80">
        <v>0.9550193416126429</v>
      </c>
      <c r="F1182" s="80">
        <v>0.9517542069092217</v>
      </c>
      <c r="G1182" s="80">
        <v>0.9079494648892901</v>
      </c>
      <c r="H1182" s="80">
        <v>8.669872038490224</v>
      </c>
      <c r="I1182" s="80">
        <v>4.436086549987851</v>
      </c>
      <c r="J1182" s="80">
        <v>9.078216179214028</v>
      </c>
      <c r="K1182" s="80">
        <v>4.027742409264047</v>
      </c>
      <c r="P1182" s="1"/>
      <c r="Q1182" s="1"/>
    </row>
    <row r="1183" spans="1:17" ht="12.75">
      <c r="A1183" s="11">
        <v>6990</v>
      </c>
      <c r="B1183" s="14">
        <v>69</v>
      </c>
      <c r="C1183" s="14">
        <v>90</v>
      </c>
      <c r="D1183" s="80">
        <v>0.9794496456918033</v>
      </c>
      <c r="E1183" s="80">
        <v>0.9597269177083686</v>
      </c>
      <c r="F1183" s="80">
        <v>0.9546766989904145</v>
      </c>
      <c r="G1183" s="80">
        <v>0.9132836683812331</v>
      </c>
      <c r="H1183" s="80">
        <v>8.669872038490224</v>
      </c>
      <c r="I1183" s="80">
        <v>4.195454194507296</v>
      </c>
      <c r="J1183" s="80">
        <v>9.033686435712466</v>
      </c>
      <c r="K1183" s="80">
        <v>3.831639797285055</v>
      </c>
      <c r="P1183" s="1"/>
      <c r="Q1183" s="1"/>
    </row>
    <row r="1184" spans="1:17" ht="12.75">
      <c r="A1184" s="11">
        <v>7040</v>
      </c>
      <c r="B1184" s="14">
        <v>70</v>
      </c>
      <c r="C1184" s="14">
        <v>40</v>
      </c>
      <c r="D1184" s="80">
        <v>0.7584502918583069</v>
      </c>
      <c r="E1184" s="80">
        <v>0.6108899925662087</v>
      </c>
      <c r="F1184" s="80">
        <v>0.7580208661664121</v>
      </c>
      <c r="G1184" s="80">
        <v>0.6103330124610442</v>
      </c>
      <c r="H1184" s="80">
        <v>8.43202501098149</v>
      </c>
      <c r="I1184" s="80">
        <v>13.783123951665887</v>
      </c>
      <c r="J1184" s="80">
        <v>13.802853400103164</v>
      </c>
      <c r="K1184" s="80">
        <v>8.412295562544212</v>
      </c>
      <c r="P1184" s="1"/>
      <c r="Q1184" s="1"/>
    </row>
    <row r="1185" spans="1:17" ht="12.75">
      <c r="A1185" s="11">
        <v>7041</v>
      </c>
      <c r="B1185" s="14">
        <v>70</v>
      </c>
      <c r="C1185" s="14">
        <v>41</v>
      </c>
      <c r="D1185" s="80">
        <v>0.7601651365468514</v>
      </c>
      <c r="E1185" s="80">
        <v>0.6131180523100617</v>
      </c>
      <c r="F1185" s="80">
        <v>0.759457853982606</v>
      </c>
      <c r="G1185" s="80">
        <v>0.6121983492626598</v>
      </c>
      <c r="H1185" s="80">
        <v>8.43202501098149</v>
      </c>
      <c r="I1185" s="80">
        <v>13.720078455574168</v>
      </c>
      <c r="J1185" s="80">
        <v>13.75269408429897</v>
      </c>
      <c r="K1185" s="80">
        <v>8.399409382256689</v>
      </c>
      <c r="P1185" s="1"/>
      <c r="Q1185" s="1"/>
    </row>
    <row r="1186" spans="1:17" ht="12.75">
      <c r="A1186" s="11">
        <v>7042</v>
      </c>
      <c r="B1186" s="14">
        <v>70</v>
      </c>
      <c r="C1186" s="14">
        <v>42</v>
      </c>
      <c r="D1186" s="80">
        <v>0.7620212030290785</v>
      </c>
      <c r="E1186" s="80">
        <v>0.6155365544337323</v>
      </c>
      <c r="F1186" s="80">
        <v>0.7610439573808517</v>
      </c>
      <c r="G1186" s="80">
        <v>0.6142622750134119</v>
      </c>
      <c r="H1186" s="80">
        <v>8.43202501098149</v>
      </c>
      <c r="I1186" s="80">
        <v>13.653405095911355</v>
      </c>
      <c r="J1186" s="80">
        <v>13.698658430998623</v>
      </c>
      <c r="K1186" s="80">
        <v>8.38677167589422</v>
      </c>
      <c r="P1186" s="1"/>
      <c r="Q1186" s="1"/>
    </row>
    <row r="1187" spans="1:17" ht="12.75">
      <c r="A1187" s="11">
        <v>7043</v>
      </c>
      <c r="B1187" s="14">
        <v>70</v>
      </c>
      <c r="C1187" s="14">
        <v>43</v>
      </c>
      <c r="D1187" s="80">
        <v>0.7640258323366609</v>
      </c>
      <c r="E1187" s="80">
        <v>0.6181567968385084</v>
      </c>
      <c r="F1187" s="80">
        <v>0.7627838605096663</v>
      </c>
      <c r="G1187" s="80">
        <v>0.6165324199730308</v>
      </c>
      <c r="H1187" s="80">
        <v>8.43202501098149</v>
      </c>
      <c r="I1187" s="80">
        <v>13.582810729810578</v>
      </c>
      <c r="J1187" s="80">
        <v>13.640592571506305</v>
      </c>
      <c r="K1187" s="80">
        <v>8.374243169285764</v>
      </c>
      <c r="P1187" s="1"/>
      <c r="Q1187" s="1"/>
    </row>
    <row r="1188" spans="1:17" ht="12.75">
      <c r="A1188" s="11">
        <v>7044</v>
      </c>
      <c r="B1188" s="14">
        <v>70</v>
      </c>
      <c r="C1188" s="14">
        <v>44</v>
      </c>
      <c r="D1188" s="80">
        <v>0.7661863478204127</v>
      </c>
      <c r="E1188" s="80">
        <v>0.6209903307432697</v>
      </c>
      <c r="F1188" s="80">
        <v>0.7646807517033261</v>
      </c>
      <c r="G1188" s="80">
        <v>0.6190146820408651</v>
      </c>
      <c r="H1188" s="80">
        <v>8.43202501098149</v>
      </c>
      <c r="I1188" s="80">
        <v>13.507939235273321</v>
      </c>
      <c r="J1188" s="80">
        <v>13.578351535504769</v>
      </c>
      <c r="K1188" s="80">
        <v>8.361612710750041</v>
      </c>
      <c r="P1188" s="1"/>
      <c r="Q1188" s="1"/>
    </row>
    <row r="1189" spans="1:17" ht="12.75">
      <c r="A1189" s="11">
        <v>7045</v>
      </c>
      <c r="B1189" s="14">
        <v>70</v>
      </c>
      <c r="C1189" s="14">
        <v>45</v>
      </c>
      <c r="D1189" s="80">
        <v>0.7685096908182042</v>
      </c>
      <c r="E1189" s="80">
        <v>0.6240485087145572</v>
      </c>
      <c r="F1189" s="80">
        <v>0.7667362942298874</v>
      </c>
      <c r="G1189" s="80">
        <v>0.6217131750837492</v>
      </c>
      <c r="H1189" s="80">
        <v>8.43202501098149</v>
      </c>
      <c r="I1189" s="80">
        <v>13.428395766034505</v>
      </c>
      <c r="J1189" s="80">
        <v>13.51181020903351</v>
      </c>
      <c r="K1189" s="80">
        <v>8.348610567982487</v>
      </c>
      <c r="P1189" s="1"/>
      <c r="Q1189" s="1"/>
    </row>
    <row r="1190" spans="1:17" ht="12.75">
      <c r="A1190" s="11">
        <v>7046</v>
      </c>
      <c r="B1190" s="14">
        <v>70</v>
      </c>
      <c r="C1190" s="14">
        <v>46</v>
      </c>
      <c r="D1190" s="80">
        <v>0.7710004867310369</v>
      </c>
      <c r="E1190" s="80">
        <v>0.6273399448340389</v>
      </c>
      <c r="F1190" s="80">
        <v>0.7689507519059414</v>
      </c>
      <c r="G1190" s="80">
        <v>0.6246303737209948</v>
      </c>
      <c r="H1190" s="80">
        <v>8.43202501098149</v>
      </c>
      <c r="I1190" s="80">
        <v>13.343896372494022</v>
      </c>
      <c r="J1190" s="80">
        <v>13.440918405430345</v>
      </c>
      <c r="K1190" s="80">
        <v>8.335002978045168</v>
      </c>
      <c r="P1190" s="1"/>
      <c r="Q1190" s="1"/>
    </row>
    <row r="1191" spans="1:17" ht="12.75">
      <c r="A1191" s="11">
        <v>7047</v>
      </c>
      <c r="B1191" s="14">
        <v>70</v>
      </c>
      <c r="C1191" s="14">
        <v>47</v>
      </c>
      <c r="D1191" s="80">
        <v>0.7736618655037324</v>
      </c>
      <c r="E1191" s="80">
        <v>0.6308715711159287</v>
      </c>
      <c r="F1191" s="80">
        <v>0.7713232741167944</v>
      </c>
      <c r="G1191" s="80">
        <v>0.6277674654920695</v>
      </c>
      <c r="H1191" s="80">
        <v>8.43202501098149</v>
      </c>
      <c r="I1191" s="80">
        <v>13.254217516930261</v>
      </c>
      <c r="J1191" s="80">
        <v>13.365675990227851</v>
      </c>
      <c r="K1191" s="80">
        <v>8.3205665376839</v>
      </c>
      <c r="P1191" s="1"/>
      <c r="Q1191" s="1"/>
    </row>
    <row r="1192" spans="1:17" ht="12.75">
      <c r="A1192" s="11">
        <v>7048</v>
      </c>
      <c r="B1192" s="14">
        <v>70</v>
      </c>
      <c r="C1192" s="14">
        <v>48</v>
      </c>
      <c r="D1192" s="80">
        <v>0.7764950663116048</v>
      </c>
      <c r="E1192" s="80">
        <v>0.6346480876846886</v>
      </c>
      <c r="F1192" s="80">
        <v>0.7738522083959911</v>
      </c>
      <c r="G1192" s="80">
        <v>0.6311247418091921</v>
      </c>
      <c r="H1192" s="80">
        <v>8.43202501098149</v>
      </c>
      <c r="I1192" s="80">
        <v>13.159238816679528</v>
      </c>
      <c r="J1192" s="80">
        <v>13.286142627078652</v>
      </c>
      <c r="K1192" s="80">
        <v>8.305121200582365</v>
      </c>
      <c r="P1192" s="1"/>
      <c r="Q1192" s="1"/>
    </row>
    <row r="1193" spans="1:17" ht="12.75">
      <c r="A1193" s="11">
        <v>7049</v>
      </c>
      <c r="B1193" s="14">
        <v>70</v>
      </c>
      <c r="C1193" s="14">
        <v>49</v>
      </c>
      <c r="D1193" s="80">
        <v>0.7795018628245033</v>
      </c>
      <c r="E1193" s="80">
        <v>0.6386751763146941</v>
      </c>
      <c r="F1193" s="80">
        <v>0.7765353764316427</v>
      </c>
      <c r="G1193" s="80">
        <v>0.634701945175006</v>
      </c>
      <c r="H1193" s="80">
        <v>8.43202501098149</v>
      </c>
      <c r="I1193" s="80">
        <v>13.058770494396668</v>
      </c>
      <c r="J1193" s="80">
        <v>13.202368470990619</v>
      </c>
      <c r="K1193" s="80">
        <v>8.28842703438754</v>
      </c>
      <c r="P1193" s="1"/>
      <c r="Q1193" s="1"/>
    </row>
    <row r="1194" spans="1:17" ht="12.75">
      <c r="A1194" s="11">
        <v>7050</v>
      </c>
      <c r="B1194" s="14">
        <v>70</v>
      </c>
      <c r="C1194" s="14">
        <v>50</v>
      </c>
      <c r="D1194" s="80">
        <v>0.782684783681005</v>
      </c>
      <c r="E1194" s="80">
        <v>0.6429598293997661</v>
      </c>
      <c r="F1194" s="80">
        <v>0.7793701251234086</v>
      </c>
      <c r="G1194" s="80">
        <v>0.6384983205512685</v>
      </c>
      <c r="H1194" s="80">
        <v>8.43202501098149</v>
      </c>
      <c r="I1194" s="80">
        <v>12.952536001165964</v>
      </c>
      <c r="J1194" s="80">
        <v>13.114388528523143</v>
      </c>
      <c r="K1194" s="80">
        <v>8.270172483624311</v>
      </c>
      <c r="P1194" s="1"/>
      <c r="Q1194" s="1"/>
    </row>
    <row r="1195" spans="1:17" ht="12.75">
      <c r="A1195" s="11">
        <v>7051</v>
      </c>
      <c r="B1195" s="14">
        <v>70</v>
      </c>
      <c r="C1195" s="14">
        <v>51</v>
      </c>
      <c r="D1195" s="80">
        <v>0.786045598442908</v>
      </c>
      <c r="E1195" s="80">
        <v>0.647508339329176</v>
      </c>
      <c r="F1195" s="80">
        <v>0.7823533977020563</v>
      </c>
      <c r="G1195" s="80">
        <v>0.642512693112762</v>
      </c>
      <c r="H1195" s="80">
        <v>8.43202501098149</v>
      </c>
      <c r="I1195" s="80">
        <v>12.840287284823646</v>
      </c>
      <c r="J1195" s="80">
        <v>13.022264732091541</v>
      </c>
      <c r="K1195" s="80">
        <v>8.250047563713595</v>
      </c>
      <c r="P1195" s="1"/>
      <c r="Q1195" s="1"/>
    </row>
    <row r="1196" spans="1:17" ht="12.75">
      <c r="A1196" s="11">
        <v>7052</v>
      </c>
      <c r="B1196" s="14">
        <v>70</v>
      </c>
      <c r="C1196" s="14">
        <v>52</v>
      </c>
      <c r="D1196" s="80">
        <v>0.7895847286824539</v>
      </c>
      <c r="E1196" s="80">
        <v>0.6523254849182611</v>
      </c>
      <c r="F1196" s="80">
        <v>0.7854819400248572</v>
      </c>
      <c r="G1196" s="80">
        <v>0.646743729805824</v>
      </c>
      <c r="H1196" s="80">
        <v>8.43202501098149</v>
      </c>
      <c r="I1196" s="80">
        <v>12.721857266955888</v>
      </c>
      <c r="J1196" s="80">
        <v>12.926100859049</v>
      </c>
      <c r="K1196" s="80">
        <v>8.227781418888377</v>
      </c>
      <c r="P1196" s="1"/>
      <c r="Q1196" s="1"/>
    </row>
    <row r="1197" spans="1:17" ht="12.75">
      <c r="A1197" s="11">
        <v>7053</v>
      </c>
      <c r="B1197" s="14">
        <v>70</v>
      </c>
      <c r="C1197" s="14">
        <v>53</v>
      </c>
      <c r="D1197" s="80">
        <v>0.7933020101632564</v>
      </c>
      <c r="E1197" s="80">
        <v>0.6574155397445187</v>
      </c>
      <c r="F1197" s="80">
        <v>0.7887524873939235</v>
      </c>
      <c r="G1197" s="80">
        <v>0.6511901813501948</v>
      </c>
      <c r="H1197" s="80">
        <v>8.43202501098149</v>
      </c>
      <c r="I1197" s="80">
        <v>12.597108745540904</v>
      </c>
      <c r="J1197" s="80">
        <v>12.826020228025488</v>
      </c>
      <c r="K1197" s="80">
        <v>8.203113528496907</v>
      </c>
      <c r="P1197" s="1"/>
      <c r="Q1197" s="1"/>
    </row>
    <row r="1198" spans="1:17" ht="12.75">
      <c r="A1198" s="11">
        <v>7054</v>
      </c>
      <c r="B1198" s="14">
        <v>70</v>
      </c>
      <c r="C1198" s="14">
        <v>54</v>
      </c>
      <c r="D1198" s="80">
        <v>0.7972004745595552</v>
      </c>
      <c r="E1198" s="80">
        <v>0.6627874868867142</v>
      </c>
      <c r="F1198" s="80">
        <v>0.7921616674984302</v>
      </c>
      <c r="G1198" s="80">
        <v>0.6558507427544329</v>
      </c>
      <c r="H1198" s="80">
        <v>8.43202501098149</v>
      </c>
      <c r="I1198" s="80">
        <v>12.465635700008683</v>
      </c>
      <c r="J1198" s="80">
        <v>12.722064278233304</v>
      </c>
      <c r="K1198" s="80">
        <v>8.175596432756869</v>
      </c>
      <c r="P1198" s="1"/>
      <c r="Q1198" s="1"/>
    </row>
    <row r="1199" spans="1:17" ht="12.75">
      <c r="A1199" s="11">
        <v>7055</v>
      </c>
      <c r="B1199" s="14">
        <v>70</v>
      </c>
      <c r="C1199" s="14">
        <v>55</v>
      </c>
      <c r="D1199" s="80">
        <v>0.8012834798035172</v>
      </c>
      <c r="E1199" s="80">
        <v>0.6684511862818804</v>
      </c>
      <c r="F1199" s="80">
        <v>0.7957056249094865</v>
      </c>
      <c r="G1199" s="80">
        <v>0.6607235252175633</v>
      </c>
      <c r="H1199" s="80">
        <v>8.43202501098149</v>
      </c>
      <c r="I1199" s="80">
        <v>12.326958079647275</v>
      </c>
      <c r="J1199" s="80">
        <v>12.614271893035095</v>
      </c>
      <c r="K1199" s="80">
        <v>8.144711197593672</v>
      </c>
      <c r="P1199" s="1"/>
      <c r="Q1199" s="1"/>
    </row>
    <row r="1200" spans="1:17" ht="12.75">
      <c r="A1200" s="11">
        <v>7056</v>
      </c>
      <c r="B1200" s="14">
        <v>70</v>
      </c>
      <c r="C1200" s="14">
        <v>56</v>
      </c>
      <c r="D1200" s="80">
        <v>0.8055494784557917</v>
      </c>
      <c r="E1200" s="80">
        <v>0.6744100856968407</v>
      </c>
      <c r="F1200" s="80">
        <v>0.799380039155028</v>
      </c>
      <c r="G1200" s="80">
        <v>0.6658060545590467</v>
      </c>
      <c r="H1200" s="80">
        <v>8.43202501098149</v>
      </c>
      <c r="I1200" s="80">
        <v>12.18092293242958</v>
      </c>
      <c r="J1200" s="80">
        <v>12.50281570488232</v>
      </c>
      <c r="K1200" s="80">
        <v>8.110132238528752</v>
      </c>
      <c r="P1200" s="1"/>
      <c r="Q1200" s="1"/>
    </row>
    <row r="1201" spans="1:17" ht="12.75">
      <c r="A1201" s="11">
        <v>7057</v>
      </c>
      <c r="B1201" s="14">
        <v>70</v>
      </c>
      <c r="C1201" s="14">
        <v>57</v>
      </c>
      <c r="D1201" s="80">
        <v>0.8099927083215812</v>
      </c>
      <c r="E1201" s="80">
        <v>0.6806619708360683</v>
      </c>
      <c r="F1201" s="80">
        <v>0.8031805096393705</v>
      </c>
      <c r="G1201" s="80">
        <v>0.6710957801976918</v>
      </c>
      <c r="H1201" s="80">
        <v>8.43202501098149</v>
      </c>
      <c r="I1201" s="80">
        <v>12.027672503994053</v>
      </c>
      <c r="J1201" s="80">
        <v>12.387977251945332</v>
      </c>
      <c r="K1201" s="80">
        <v>8.071720263030214</v>
      </c>
      <c r="P1201" s="1"/>
      <c r="Q1201" s="1"/>
    </row>
    <row r="1202" spans="1:17" ht="12.75">
      <c r="A1202" s="11">
        <v>7058</v>
      </c>
      <c r="B1202" s="14">
        <v>70</v>
      </c>
      <c r="C1202" s="14">
        <v>58</v>
      </c>
      <c r="D1202" s="80">
        <v>0.8146031327685855</v>
      </c>
      <c r="E1202" s="80">
        <v>0.687198655092509</v>
      </c>
      <c r="F1202" s="80">
        <v>0.8071029362677851</v>
      </c>
      <c r="G1202" s="80">
        <v>0.6765905967968465</v>
      </c>
      <c r="H1202" s="80">
        <v>8.43202501098149</v>
      </c>
      <c r="I1202" s="80">
        <v>11.867672523703659</v>
      </c>
      <c r="J1202" s="80">
        <v>12.270141899282955</v>
      </c>
      <c r="K1202" s="80">
        <v>8.029555635402197</v>
      </c>
      <c r="P1202" s="1"/>
      <c r="Q1202" s="1"/>
    </row>
    <row r="1203" spans="1:17" ht="12.75">
      <c r="A1203" s="11">
        <v>7059</v>
      </c>
      <c r="B1203" s="14">
        <v>70</v>
      </c>
      <c r="C1203" s="14">
        <v>59</v>
      </c>
      <c r="D1203" s="80">
        <v>0.8193713797329336</v>
      </c>
      <c r="E1203" s="80">
        <v>0.6940128045460873</v>
      </c>
      <c r="F1203" s="80">
        <v>0.8111436743167668</v>
      </c>
      <c r="G1203" s="80">
        <v>0.6822890678994404</v>
      </c>
      <c r="H1203" s="80">
        <v>8.43202501098149</v>
      </c>
      <c r="I1203" s="80">
        <v>11.701337267243586</v>
      </c>
      <c r="J1203" s="80">
        <v>12.149667780980467</v>
      </c>
      <c r="K1203" s="80">
        <v>7.9836944972446116</v>
      </c>
      <c r="P1203" s="1"/>
      <c r="Q1203" s="1"/>
    </row>
    <row r="1204" spans="1:17" ht="12.75">
      <c r="A1204" s="11">
        <v>7060</v>
      </c>
      <c r="B1204" s="14">
        <v>70</v>
      </c>
      <c r="C1204" s="14">
        <v>60</v>
      </c>
      <c r="D1204" s="80">
        <v>0.8242910941479823</v>
      </c>
      <c r="E1204" s="80">
        <v>0.7011013442132589</v>
      </c>
      <c r="F1204" s="80">
        <v>0.8152991611287015</v>
      </c>
      <c r="G1204" s="80">
        <v>0.6881899078466616</v>
      </c>
      <c r="H1204" s="80">
        <v>8.43202501098149</v>
      </c>
      <c r="I1204" s="80">
        <v>11.52882058486999</v>
      </c>
      <c r="J1204" s="80">
        <v>12.026827619969108</v>
      </c>
      <c r="K1204" s="80">
        <v>7.934017975882373</v>
      </c>
      <c r="P1204" s="1"/>
      <c r="Q1204" s="1"/>
    </row>
    <row r="1205" spans="1:17" ht="12.75">
      <c r="A1205" s="11">
        <v>7061</v>
      </c>
      <c r="B1205" s="14">
        <v>70</v>
      </c>
      <c r="C1205" s="14">
        <v>61</v>
      </c>
      <c r="D1205" s="80">
        <v>0.8293545352659218</v>
      </c>
      <c r="E1205" s="80">
        <v>0.7084591880302223</v>
      </c>
      <c r="F1205" s="80">
        <v>0.8195655723520517</v>
      </c>
      <c r="G1205" s="80">
        <v>0.6942914855381348</v>
      </c>
      <c r="H1205" s="80">
        <v>8.43202501098149</v>
      </c>
      <c r="I1205" s="80">
        <v>11.350340060338736</v>
      </c>
      <c r="J1205" s="80">
        <v>11.901920609464645</v>
      </c>
      <c r="K1205" s="80">
        <v>7.880444461855584</v>
      </c>
      <c r="P1205" s="1"/>
      <c r="Q1205" s="1"/>
    </row>
    <row r="1206" spans="1:17" ht="12.75">
      <c r="A1206" s="11">
        <v>7062</v>
      </c>
      <c r="B1206" s="14">
        <v>70</v>
      </c>
      <c r="C1206" s="14">
        <v>62</v>
      </c>
      <c r="D1206" s="80">
        <v>0.8345528835328092</v>
      </c>
      <c r="E1206" s="80">
        <v>0.71607958172826</v>
      </c>
      <c r="F1206" s="80">
        <v>0.823938797123091</v>
      </c>
      <c r="G1206" s="80">
        <v>0.7005917677647663</v>
      </c>
      <c r="H1206" s="80">
        <v>8.43202501098149</v>
      </c>
      <c r="I1206" s="80">
        <v>11.166150695052348</v>
      </c>
      <c r="J1206" s="80">
        <v>11.77526245145934</v>
      </c>
      <c r="K1206" s="80">
        <v>7.822913254574498</v>
      </c>
      <c r="P1206" s="1"/>
      <c r="Q1206" s="1"/>
    </row>
    <row r="1207" spans="1:17" ht="12.75">
      <c r="A1207" s="11">
        <v>7063</v>
      </c>
      <c r="B1207" s="14">
        <v>70</v>
      </c>
      <c r="C1207" s="14">
        <v>63</v>
      </c>
      <c r="D1207" s="80">
        <v>0.8398761287937456</v>
      </c>
      <c r="E1207" s="80">
        <v>0.7239538378574807</v>
      </c>
      <c r="F1207" s="80">
        <v>0.8284144256926104</v>
      </c>
      <c r="G1207" s="80">
        <v>0.7070882775100291</v>
      </c>
      <c r="H1207" s="80">
        <v>8.43202501098149</v>
      </c>
      <c r="I1207" s="80">
        <v>10.976552833162348</v>
      </c>
      <c r="J1207" s="80">
        <v>11.647186008345244</v>
      </c>
      <c r="K1207" s="80">
        <v>7.7613918357985945</v>
      </c>
      <c r="P1207" s="1"/>
      <c r="Q1207" s="1"/>
    </row>
    <row r="1208" spans="1:17" ht="12.75">
      <c r="A1208" s="11">
        <v>7064</v>
      </c>
      <c r="B1208" s="14">
        <v>70</v>
      </c>
      <c r="C1208" s="14">
        <v>64</v>
      </c>
      <c r="D1208" s="80">
        <v>0.8453112972888345</v>
      </c>
      <c r="E1208" s="80">
        <v>0.7320685613905692</v>
      </c>
      <c r="F1208" s="80">
        <v>0.8329878928009958</v>
      </c>
      <c r="G1208" s="80">
        <v>0.7137782784450162</v>
      </c>
      <c r="H1208" s="80">
        <v>8.43202501098149</v>
      </c>
      <c r="I1208" s="80">
        <v>10.78204688352501</v>
      </c>
      <c r="J1208" s="80">
        <v>11.518081031870569</v>
      </c>
      <c r="K1208" s="80">
        <v>7.695990862635934</v>
      </c>
      <c r="P1208" s="1"/>
      <c r="Q1208" s="1"/>
    </row>
    <row r="1209" spans="1:17" ht="12.75">
      <c r="A1209" s="11">
        <v>7065</v>
      </c>
      <c r="B1209" s="14">
        <v>70</v>
      </c>
      <c r="C1209" s="14">
        <v>65</v>
      </c>
      <c r="D1209" s="80">
        <v>0.8508464115582458</v>
      </c>
      <c r="E1209" s="80">
        <v>0.740411395202379</v>
      </c>
      <c r="F1209" s="80">
        <v>0.8376545862038587</v>
      </c>
      <c r="G1209" s="80">
        <v>0.7206589162408579</v>
      </c>
      <c r="H1209" s="80">
        <v>8.43202501098149</v>
      </c>
      <c r="I1209" s="80">
        <v>10.583019649789476</v>
      </c>
      <c r="J1209" s="80">
        <v>11.388297189397981</v>
      </c>
      <c r="K1209" s="80">
        <v>7.626747471372987</v>
      </c>
      <c r="P1209" s="1"/>
      <c r="Q1209" s="1"/>
    </row>
    <row r="1210" spans="1:17" ht="12.75">
      <c r="A1210" s="11">
        <v>7066</v>
      </c>
      <c r="B1210" s="14">
        <v>70</v>
      </c>
      <c r="C1210" s="14">
        <v>66</v>
      </c>
      <c r="D1210" s="80">
        <v>0.8564729713545626</v>
      </c>
      <c r="E1210" s="80">
        <v>0.7489748384292955</v>
      </c>
      <c r="F1210" s="80">
        <v>0.842409505148812</v>
      </c>
      <c r="G1210" s="80">
        <v>0.7277266951445611</v>
      </c>
      <c r="H1210" s="80">
        <v>8.43202501098149</v>
      </c>
      <c r="I1210" s="80">
        <v>10.379509973405066</v>
      </c>
      <c r="J1210" s="80">
        <v>11.258088494220475</v>
      </c>
      <c r="K1210" s="80">
        <v>7.553446490166079</v>
      </c>
      <c r="P1210" s="1"/>
      <c r="Q1210" s="1"/>
    </row>
    <row r="1211" spans="1:17" ht="12.75">
      <c r="A1211" s="11">
        <v>7067</v>
      </c>
      <c r="B1211" s="14">
        <v>70</v>
      </c>
      <c r="C1211" s="14">
        <v>67</v>
      </c>
      <c r="D1211" s="80">
        <v>0.8621853725590507</v>
      </c>
      <c r="E1211" s="80">
        <v>0.7577555710159166</v>
      </c>
      <c r="F1211" s="80">
        <v>0.847246677286649</v>
      </c>
      <c r="G1211" s="80">
        <v>0.7349765648841502</v>
      </c>
      <c r="H1211" s="80">
        <v>8.43202501098149</v>
      </c>
      <c r="I1211" s="80">
        <v>10.171201717661095</v>
      </c>
      <c r="J1211" s="80">
        <v>11.127631829452266</v>
      </c>
      <c r="K1211" s="80">
        <v>7.47559489919032</v>
      </c>
      <c r="P1211" s="1"/>
      <c r="Q1211" s="1"/>
    </row>
    <row r="1212" spans="1:17" ht="12.75">
      <c r="A1212" s="11">
        <v>7068</v>
      </c>
      <c r="B1212" s="14">
        <v>70</v>
      </c>
      <c r="C1212" s="14">
        <v>68</v>
      </c>
      <c r="D1212" s="80">
        <v>0.867980591403422</v>
      </c>
      <c r="E1212" s="80">
        <v>0.7667541607350732</v>
      </c>
      <c r="F1212" s="80">
        <v>0.8521585144263173</v>
      </c>
      <c r="G1212" s="80">
        <v>0.7424008673117568</v>
      </c>
      <c r="H1212" s="80">
        <v>8.43202501098149</v>
      </c>
      <c r="I1212" s="80">
        <v>9.957383952091014</v>
      </c>
      <c r="J1212" s="80">
        <v>10.997038480883967</v>
      </c>
      <c r="K1212" s="80">
        <v>7.392370482188538</v>
      </c>
      <c r="P1212" s="1"/>
      <c r="Q1212" s="1"/>
    </row>
    <row r="1213" spans="1:17" ht="12.75">
      <c r="A1213" s="11">
        <v>7069</v>
      </c>
      <c r="B1213" s="14">
        <v>70</v>
      </c>
      <c r="C1213" s="14">
        <v>69</v>
      </c>
      <c r="D1213" s="80">
        <v>0.873863164740277</v>
      </c>
      <c r="E1213" s="80">
        <v>0.7759831110691143</v>
      </c>
      <c r="F1213" s="80">
        <v>0.8571346822068119</v>
      </c>
      <c r="G1213" s="80">
        <v>0.7499874822187214</v>
      </c>
      <c r="H1213" s="80">
        <v>8.43202501098149</v>
      </c>
      <c r="I1213" s="80">
        <v>9.736404867527444</v>
      </c>
      <c r="J1213" s="80">
        <v>10.866248106049923</v>
      </c>
      <c r="K1213" s="80">
        <v>7.3021817724590115</v>
      </c>
      <c r="P1213" s="1"/>
      <c r="Q1213" s="1"/>
    </row>
    <row r="1214" spans="1:17" ht="12.75">
      <c r="A1214" s="11">
        <v>7070</v>
      </c>
      <c r="B1214" s="14">
        <v>70</v>
      </c>
      <c r="C1214" s="14">
        <v>70</v>
      </c>
      <c r="D1214" s="80">
        <v>0.8798322276310332</v>
      </c>
      <c r="E1214" s="80">
        <v>0.7854468317257082</v>
      </c>
      <c r="F1214" s="80">
        <v>0.8621610835662625</v>
      </c>
      <c r="G1214" s="80">
        <v>0.757718048762547</v>
      </c>
      <c r="H1214" s="80">
        <v>8.43202501098149</v>
      </c>
      <c r="I1214" s="80">
        <v>9.506681920448004</v>
      </c>
      <c r="J1214" s="80">
        <v>10.735322456461448</v>
      </c>
      <c r="K1214" s="80">
        <v>7.203384474968045</v>
      </c>
      <c r="P1214" s="1"/>
      <c r="Q1214" s="1"/>
    </row>
    <row r="1215" spans="1:17" ht="12.75">
      <c r="A1215" s="11">
        <v>7071</v>
      </c>
      <c r="B1215" s="14">
        <v>70</v>
      </c>
      <c r="C1215" s="14">
        <v>71</v>
      </c>
      <c r="D1215" s="80">
        <v>0.8858702355589586</v>
      </c>
      <c r="E1215" s="80">
        <v>0.7951230314578607</v>
      </c>
      <c r="F1215" s="80">
        <v>0.8672206081057738</v>
      </c>
      <c r="G1215" s="80">
        <v>0.7655688427166859</v>
      </c>
      <c r="H1215" s="80">
        <v>8.43202501098149</v>
      </c>
      <c r="I1215" s="80">
        <v>9.267772420208832</v>
      </c>
      <c r="J1215" s="80">
        <v>10.604679624889428</v>
      </c>
      <c r="K1215" s="80">
        <v>7.095117806300895</v>
      </c>
      <c r="P1215" s="1"/>
      <c r="Q1215" s="1"/>
    </row>
    <row r="1216" spans="1:17" ht="12.75">
      <c r="A1216" s="11">
        <v>7072</v>
      </c>
      <c r="B1216" s="14">
        <v>70</v>
      </c>
      <c r="C1216" s="14">
        <v>72</v>
      </c>
      <c r="D1216" s="80">
        <v>0.8919458154656971</v>
      </c>
      <c r="E1216" s="80">
        <v>0.8049658835275243</v>
      </c>
      <c r="F1216" s="80">
        <v>0.8722950089774423</v>
      </c>
      <c r="G1216" s="80">
        <v>0.7735134773026765</v>
      </c>
      <c r="H1216" s="80">
        <v>8.43202501098149</v>
      </c>
      <c r="I1216" s="80">
        <v>9.0203343406864</v>
      </c>
      <c r="J1216" s="80">
        <v>10.475009169370807</v>
      </c>
      <c r="K1216" s="80">
        <v>6.977350182297084</v>
      </c>
      <c r="P1216" s="1"/>
      <c r="Q1216" s="1"/>
    </row>
    <row r="1217" spans="1:17" ht="12.75">
      <c r="A1217" s="11">
        <v>7073</v>
      </c>
      <c r="B1217" s="14">
        <v>70</v>
      </c>
      <c r="C1217" s="14">
        <v>73</v>
      </c>
      <c r="D1217" s="80">
        <v>0.8980167396321794</v>
      </c>
      <c r="E1217" s="80">
        <v>0.8149096017305333</v>
      </c>
      <c r="F1217" s="80">
        <v>0.8773668738898186</v>
      </c>
      <c r="G1217" s="80">
        <v>0.781525908584056</v>
      </c>
      <c r="H1217" s="80">
        <v>8.43202501098149</v>
      </c>
      <c r="I1217" s="80">
        <v>8.766099567326068</v>
      </c>
      <c r="J1217" s="80">
        <v>10.34719064921475</v>
      </c>
      <c r="K1217" s="80">
        <v>6.850933929092806</v>
      </c>
      <c r="P1217" s="1"/>
      <c r="Q1217" s="1"/>
    </row>
    <row r="1218" spans="1:17" ht="12.75">
      <c r="A1218" s="11">
        <v>7074</v>
      </c>
      <c r="B1218" s="14">
        <v>70</v>
      </c>
      <c r="C1218" s="14">
        <v>74</v>
      </c>
      <c r="D1218" s="80">
        <v>0.9040485513663746</v>
      </c>
      <c r="E1218" s="80">
        <v>0.8248983590331038</v>
      </c>
      <c r="F1218" s="80">
        <v>0.8824204938633294</v>
      </c>
      <c r="G1218" s="80">
        <v>0.7895818498978602</v>
      </c>
      <c r="H1218" s="80">
        <v>8.43202501098149</v>
      </c>
      <c r="I1218" s="80">
        <v>8.506256302654792</v>
      </c>
      <c r="J1218" s="80">
        <v>10.221895726480778</v>
      </c>
      <c r="K1218" s="80">
        <v>6.716385587155504</v>
      </c>
      <c r="P1218" s="1"/>
      <c r="Q1218" s="1"/>
    </row>
    <row r="1219" spans="1:17" ht="12.75">
      <c r="A1219" s="11">
        <v>7075</v>
      </c>
      <c r="B1219" s="14">
        <v>70</v>
      </c>
      <c r="C1219" s="14">
        <v>75</v>
      </c>
      <c r="D1219" s="80">
        <v>0.910017128620869</v>
      </c>
      <c r="E1219" s="80">
        <v>0.8348912195881566</v>
      </c>
      <c r="F1219" s="80">
        <v>0.8874407565976634</v>
      </c>
      <c r="G1219" s="80">
        <v>0.7976570792614742</v>
      </c>
      <c r="H1219" s="80">
        <v>8.43202501098149</v>
      </c>
      <c r="I1219" s="80">
        <v>8.241080326984909</v>
      </c>
      <c r="J1219" s="80">
        <v>10.09954927438442</v>
      </c>
      <c r="K1219" s="80">
        <v>6.573556063581977</v>
      </c>
      <c r="P1219" s="1"/>
      <c r="Q1219" s="1"/>
    </row>
    <row r="1220" spans="1:17" ht="12.75">
      <c r="A1220" s="11">
        <v>7076</v>
      </c>
      <c r="B1220" s="14">
        <v>70</v>
      </c>
      <c r="C1220" s="14">
        <v>76</v>
      </c>
      <c r="D1220" s="80">
        <v>0.9158944156898632</v>
      </c>
      <c r="E1220" s="80">
        <v>0.8448387584603575</v>
      </c>
      <c r="F1220" s="80">
        <v>0.8924125453067184</v>
      </c>
      <c r="G1220" s="80">
        <v>0.8057264837419541</v>
      </c>
      <c r="H1220" s="80">
        <v>8.43202501098149</v>
      </c>
      <c r="I1220" s="80">
        <v>7.971273340203032</v>
      </c>
      <c r="J1220" s="80">
        <v>9.980632311836754</v>
      </c>
      <c r="K1220" s="80">
        <v>6.422666039347771</v>
      </c>
      <c r="P1220" s="1"/>
      <c r="Q1220" s="1"/>
    </row>
    <row r="1221" spans="1:17" ht="12.75">
      <c r="A1221" s="11">
        <v>7077</v>
      </c>
      <c r="B1221" s="14">
        <v>70</v>
      </c>
      <c r="C1221" s="14">
        <v>77</v>
      </c>
      <c r="D1221" s="80">
        <v>0.9216503125886845</v>
      </c>
      <c r="E1221" s="80">
        <v>0.8546859368072228</v>
      </c>
      <c r="F1221" s="80">
        <v>0.8973215090989387</v>
      </c>
      <c r="G1221" s="80">
        <v>0.8137653146436967</v>
      </c>
      <c r="H1221" s="80">
        <v>8.43202501098149</v>
      </c>
      <c r="I1221" s="80">
        <v>7.697902479305659</v>
      </c>
      <c r="J1221" s="80">
        <v>9.865641457118489</v>
      </c>
      <c r="K1221" s="80">
        <v>6.264286033168663</v>
      </c>
      <c r="P1221" s="1"/>
      <c r="Q1221" s="1"/>
    </row>
    <row r="1222" spans="1:17" ht="12.75">
      <c r="A1222" s="11">
        <v>7078</v>
      </c>
      <c r="B1222" s="14">
        <v>70</v>
      </c>
      <c r="C1222" s="14">
        <v>78</v>
      </c>
      <c r="D1222" s="80">
        <v>0.9272541057005457</v>
      </c>
      <c r="E1222" s="80">
        <v>0.8643744160044978</v>
      </c>
      <c r="F1222" s="80">
        <v>0.9021548479824216</v>
      </c>
      <c r="G1222" s="80">
        <v>0.8217505413440825</v>
      </c>
      <c r="H1222" s="80">
        <v>8.43202501098149</v>
      </c>
      <c r="I1222" s="80">
        <v>7.422383396961946</v>
      </c>
      <c r="J1222" s="80">
        <v>9.755060833426628</v>
      </c>
      <c r="K1222" s="80">
        <v>6.099347574516809</v>
      </c>
      <c r="P1222" s="1"/>
      <c r="Q1222" s="1"/>
    </row>
    <row r="1223" spans="1:17" ht="12.75">
      <c r="A1223" s="11">
        <v>7079</v>
      </c>
      <c r="B1223" s="14">
        <v>70</v>
      </c>
      <c r="C1223" s="14">
        <v>79</v>
      </c>
      <c r="D1223" s="80">
        <v>0.9326857423504975</v>
      </c>
      <c r="E1223" s="80">
        <v>0.8738623473593933</v>
      </c>
      <c r="F1223" s="80">
        <v>0.9069011755812766</v>
      </c>
      <c r="G1223" s="80">
        <v>0.8296607363598062</v>
      </c>
      <c r="H1223" s="80">
        <v>8.43202501098149</v>
      </c>
      <c r="I1223" s="80">
        <v>7.145273192322084</v>
      </c>
      <c r="J1223" s="80">
        <v>9.64914558506965</v>
      </c>
      <c r="K1223" s="80">
        <v>5.9281526182339235</v>
      </c>
      <c r="P1223" s="1"/>
      <c r="Q1223" s="1"/>
    </row>
    <row r="1224" spans="1:17" ht="12.75">
      <c r="A1224" s="11">
        <v>7080</v>
      </c>
      <c r="B1224" s="14">
        <v>70</v>
      </c>
      <c r="C1224" s="14">
        <v>80</v>
      </c>
      <c r="D1224" s="80">
        <v>0.9379315130024993</v>
      </c>
      <c r="E1224" s="80">
        <v>0.8831177317638996</v>
      </c>
      <c r="F1224" s="80">
        <v>0.9115490920169521</v>
      </c>
      <c r="G1224" s="80">
        <v>0.8374737761081911</v>
      </c>
      <c r="H1224" s="80">
        <v>8.43202501098149</v>
      </c>
      <c r="I1224" s="80">
        <v>6.866548106596771</v>
      </c>
      <c r="J1224" s="80">
        <v>9.548019145918113</v>
      </c>
      <c r="K1224" s="80">
        <v>5.750553971660148</v>
      </c>
      <c r="P1224" s="1"/>
      <c r="Q1224" s="1"/>
    </row>
    <row r="1225" spans="1:17" ht="12.75">
      <c r="A1225" s="11">
        <v>7081</v>
      </c>
      <c r="B1225" s="14">
        <v>70</v>
      </c>
      <c r="C1225" s="14">
        <v>81</v>
      </c>
      <c r="D1225" s="80">
        <v>0.9429730731046541</v>
      </c>
      <c r="E1225" s="80">
        <v>0.8920993868058613</v>
      </c>
      <c r="F1225" s="80">
        <v>0.9160868899873126</v>
      </c>
      <c r="G1225" s="80">
        <v>0.8451663528422398</v>
      </c>
      <c r="H1225" s="80">
        <v>8.43202501098149</v>
      </c>
      <c r="I1225" s="80">
        <v>6.586841515746216</v>
      </c>
      <c r="J1225" s="80">
        <v>9.451889706114626</v>
      </c>
      <c r="K1225" s="80">
        <v>5.56697682061308</v>
      </c>
      <c r="P1225" s="1"/>
      <c r="Q1225" s="1"/>
    </row>
    <row r="1226" spans="1:17" ht="12.75">
      <c r="A1226" s="11">
        <v>7082</v>
      </c>
      <c r="B1226" s="14">
        <v>70</v>
      </c>
      <c r="C1226" s="14">
        <v>82</v>
      </c>
      <c r="D1226" s="80">
        <v>0.9477899366285809</v>
      </c>
      <c r="E1226" s="80">
        <v>0.9007611406138013</v>
      </c>
      <c r="F1226" s="80">
        <v>0.92050370983374</v>
      </c>
      <c r="G1226" s="80">
        <v>0.8527159548570261</v>
      </c>
      <c r="H1226" s="80">
        <v>8.43202501098149</v>
      </c>
      <c r="I1226" s="80">
        <v>6.307369945701943</v>
      </c>
      <c r="J1226" s="80">
        <v>9.360999970797693</v>
      </c>
      <c r="K1226" s="80">
        <v>5.378394985885741</v>
      </c>
      <c r="P1226" s="1"/>
      <c r="Q1226" s="1"/>
    </row>
    <row r="1227" spans="1:17" ht="12.75">
      <c r="A1227" s="11">
        <v>7083</v>
      </c>
      <c r="B1227" s="14">
        <v>70</v>
      </c>
      <c r="C1227" s="14">
        <v>83</v>
      </c>
      <c r="D1227" s="80">
        <v>0.9523616123477464</v>
      </c>
      <c r="E1227" s="80">
        <v>0.9090556663394538</v>
      </c>
      <c r="F1227" s="80">
        <v>0.9247907882485583</v>
      </c>
      <c r="G1227" s="80">
        <v>0.8601031112281281</v>
      </c>
      <c r="H1227" s="80">
        <v>8.43202501098149</v>
      </c>
      <c r="I1227" s="80">
        <v>6.029884548794651</v>
      </c>
      <c r="J1227" s="80">
        <v>9.275587099011446</v>
      </c>
      <c r="K1227" s="80">
        <v>5.186322460764696</v>
      </c>
      <c r="P1227" s="1"/>
      <c r="Q1227" s="1"/>
    </row>
    <row r="1228" spans="1:17" ht="12.75">
      <c r="A1228" s="11">
        <v>7084</v>
      </c>
      <c r="B1228" s="14">
        <v>70</v>
      </c>
      <c r="C1228" s="14">
        <v>84</v>
      </c>
      <c r="D1228" s="80">
        <v>0.956681111064112</v>
      </c>
      <c r="E1228" s="80">
        <v>0.9169594468524124</v>
      </c>
      <c r="F1228" s="80">
        <v>0.928941247942158</v>
      </c>
      <c r="G1228" s="80">
        <v>0.867311196661592</v>
      </c>
      <c r="H1228" s="80">
        <v>8.43202501098149</v>
      </c>
      <c r="I1228" s="80">
        <v>5.754899091682715</v>
      </c>
      <c r="J1228" s="80">
        <v>9.195635684790162</v>
      </c>
      <c r="K1228" s="80">
        <v>4.991288417874044</v>
      </c>
      <c r="P1228" s="1"/>
      <c r="Q1228" s="1"/>
    </row>
    <row r="1229" spans="1:17" ht="12.75">
      <c r="A1229" s="11">
        <v>7085</v>
      </c>
      <c r="B1229" s="14">
        <v>70</v>
      </c>
      <c r="C1229" s="14">
        <v>85</v>
      </c>
      <c r="D1229" s="80">
        <v>0.9607489745759328</v>
      </c>
      <c r="E1229" s="80">
        <v>0.9244628595982572</v>
      </c>
      <c r="F1229" s="80">
        <v>0.9329475655883281</v>
      </c>
      <c r="G1229" s="80">
        <v>0.8743221377895235</v>
      </c>
      <c r="H1229" s="80">
        <v>8.43202501098149</v>
      </c>
      <c r="I1229" s="80">
        <v>5.482064905648727</v>
      </c>
      <c r="J1229" s="80">
        <v>9.1209992088225</v>
      </c>
      <c r="K1229" s="80">
        <v>4.793090707807718</v>
      </c>
      <c r="P1229" s="1"/>
      <c r="Q1229" s="1"/>
    </row>
    <row r="1230" spans="1:17" ht="12.75">
      <c r="A1230" s="11">
        <v>7086</v>
      </c>
      <c r="B1230" s="14">
        <v>70</v>
      </c>
      <c r="C1230" s="14">
        <v>86</v>
      </c>
      <c r="D1230" s="80">
        <v>0.9645596189898936</v>
      </c>
      <c r="E1230" s="80">
        <v>0.9315452988994051</v>
      </c>
      <c r="F1230" s="80">
        <v>0.9368006834310793</v>
      </c>
      <c r="G1230" s="80">
        <v>0.8811148284540419</v>
      </c>
      <c r="H1230" s="80">
        <v>8.43202501098149</v>
      </c>
      <c r="I1230" s="80">
        <v>5.2119890821580235</v>
      </c>
      <c r="J1230" s="80">
        <v>9.051653227109508</v>
      </c>
      <c r="K1230" s="80">
        <v>4.592360866030006</v>
      </c>
      <c r="P1230" s="1"/>
      <c r="Q1230" s="1"/>
    </row>
    <row r="1231" spans="1:17" ht="12.75">
      <c r="A1231" s="11">
        <v>7087</v>
      </c>
      <c r="B1231" s="14">
        <v>70</v>
      </c>
      <c r="C1231" s="14">
        <v>87</v>
      </c>
      <c r="D1231" s="80">
        <v>0.9681045461282327</v>
      </c>
      <c r="E1231" s="80">
        <v>0.9381808425737238</v>
      </c>
      <c r="F1231" s="80">
        <v>0.9404916292307747</v>
      </c>
      <c r="G1231" s="80">
        <v>0.8876679554196991</v>
      </c>
      <c r="H1231" s="80">
        <v>8.43202501098149</v>
      </c>
      <c r="I1231" s="80">
        <v>4.946121077754667</v>
      </c>
      <c r="J1231" s="80">
        <v>8.987632904387395</v>
      </c>
      <c r="K1231" s="80">
        <v>4.390513184348764</v>
      </c>
      <c r="P1231" s="1"/>
      <c r="Q1231" s="1"/>
    </row>
    <row r="1232" spans="1:17" ht="12.75">
      <c r="A1232" s="11">
        <v>7088</v>
      </c>
      <c r="B1232" s="14">
        <v>70</v>
      </c>
      <c r="C1232" s="14">
        <v>88</v>
      </c>
      <c r="D1232" s="80">
        <v>0.9713746819154367</v>
      </c>
      <c r="E1232" s="80">
        <v>0.9443425755451621</v>
      </c>
      <c r="F1232" s="80">
        <v>0.9440135167851602</v>
      </c>
      <c r="G1232" s="80">
        <v>0.8939636366473275</v>
      </c>
      <c r="H1232" s="80">
        <v>8.43202501098149</v>
      </c>
      <c r="I1232" s="80">
        <v>4.686737143178807</v>
      </c>
      <c r="J1232" s="80">
        <v>8.928989573634064</v>
      </c>
      <c r="K1232" s="80">
        <v>4.189772580526233</v>
      </c>
      <c r="P1232" s="1"/>
      <c r="Q1232" s="1"/>
    </row>
    <row r="1233" spans="1:17" ht="12.75">
      <c r="A1233" s="11">
        <v>7089</v>
      </c>
      <c r="B1233" s="14">
        <v>70</v>
      </c>
      <c r="C1233" s="14">
        <v>89</v>
      </c>
      <c r="D1233" s="80">
        <v>0.9743669725032033</v>
      </c>
      <c r="E1233" s="80">
        <v>0.9500152068220055</v>
      </c>
      <c r="F1233" s="80">
        <v>0.9473634179246958</v>
      </c>
      <c r="G1233" s="80">
        <v>0.899990969396998</v>
      </c>
      <c r="H1233" s="80">
        <v>8.43202501098149</v>
      </c>
      <c r="I1233" s="80">
        <v>4.436086549987851</v>
      </c>
      <c r="J1233" s="80">
        <v>8.875673726516792</v>
      </c>
      <c r="K1233" s="80">
        <v>3.9924378344525504</v>
      </c>
      <c r="P1233" s="1"/>
      <c r="Q1233" s="1"/>
    </row>
    <row r="1234" spans="1:17" ht="12.75">
      <c r="A1234" s="11">
        <v>7090</v>
      </c>
      <c r="B1234" s="14">
        <v>70</v>
      </c>
      <c r="C1234" s="14">
        <v>90</v>
      </c>
      <c r="D1234" s="80">
        <v>0.9770887216331705</v>
      </c>
      <c r="E1234" s="80">
        <v>0.9552037821235015</v>
      </c>
      <c r="F1234" s="80">
        <v>0.9505423903642392</v>
      </c>
      <c r="G1234" s="80">
        <v>0.9057463413830954</v>
      </c>
      <c r="H1234" s="80">
        <v>8.43202501098149</v>
      </c>
      <c r="I1234" s="80">
        <v>4.195454194507296</v>
      </c>
      <c r="J1234" s="80">
        <v>8.82746191837344</v>
      </c>
      <c r="K1234" s="80">
        <v>3.8000172871153453</v>
      </c>
      <c r="P1234" s="1"/>
      <c r="Q1234" s="1"/>
    </row>
    <row r="1235" spans="1:17" ht="12.75">
      <c r="A1235" s="11">
        <v>7140</v>
      </c>
      <c r="B1235" s="14">
        <v>71</v>
      </c>
      <c r="C1235" s="14">
        <v>40</v>
      </c>
      <c r="D1235" s="80">
        <v>0.745334041119434</v>
      </c>
      <c r="E1235" s="80">
        <v>0.5940497835078802</v>
      </c>
      <c r="F1235" s="80">
        <v>0.7452675835777237</v>
      </c>
      <c r="G1235" s="80">
        <v>0.5939653537467117</v>
      </c>
      <c r="H1235" s="80">
        <v>8.189564715789206</v>
      </c>
      <c r="I1235" s="80">
        <v>13.783123951665887</v>
      </c>
      <c r="J1235" s="80">
        <v>13.785990573769093</v>
      </c>
      <c r="K1235" s="80">
        <v>8.186698093686003</v>
      </c>
      <c r="P1235" s="1"/>
      <c r="Q1235" s="1"/>
    </row>
    <row r="1236" spans="1:17" ht="12.75">
      <c r="A1236" s="11">
        <v>7141</v>
      </c>
      <c r="B1236" s="14">
        <v>71</v>
      </c>
      <c r="C1236" s="14">
        <v>41</v>
      </c>
      <c r="D1236" s="80">
        <v>0.7470090767352549</v>
      </c>
      <c r="E1236" s="80">
        <v>0.5961807567750763</v>
      </c>
      <c r="F1236" s="80">
        <v>0.7466245967101607</v>
      </c>
      <c r="G1236" s="80">
        <v>0.5956911191574628</v>
      </c>
      <c r="H1236" s="80">
        <v>8.189564715789206</v>
      </c>
      <c r="I1236" s="80">
        <v>13.720078455574168</v>
      </c>
      <c r="J1236" s="80">
        <v>13.736714281234205</v>
      </c>
      <c r="K1236" s="80">
        <v>8.17292889012917</v>
      </c>
      <c r="P1236" s="1"/>
      <c r="Q1236" s="1"/>
    </row>
    <row r="1237" spans="1:17" ht="12.75">
      <c r="A1237" s="11">
        <v>7142</v>
      </c>
      <c r="B1237" s="14">
        <v>71</v>
      </c>
      <c r="C1237" s="14">
        <v>42</v>
      </c>
      <c r="D1237" s="80">
        <v>0.7488274268175638</v>
      </c>
      <c r="E1237" s="80">
        <v>0.5985005130369138</v>
      </c>
      <c r="F1237" s="80">
        <v>0.7481350057972059</v>
      </c>
      <c r="G1237" s="80">
        <v>0.5976163637945874</v>
      </c>
      <c r="H1237" s="80">
        <v>8.189564715789206</v>
      </c>
      <c r="I1237" s="80">
        <v>13.653405095911355</v>
      </c>
      <c r="J1237" s="80">
        <v>13.68347150486753</v>
      </c>
      <c r="K1237" s="80">
        <v>8.159498306833033</v>
      </c>
      <c r="P1237" s="1"/>
      <c r="Q1237" s="1"/>
    </row>
    <row r="1238" spans="1:17" ht="12.75">
      <c r="A1238" s="11">
        <v>7143</v>
      </c>
      <c r="B1238" s="14">
        <v>71</v>
      </c>
      <c r="C1238" s="14">
        <v>43</v>
      </c>
      <c r="D1238" s="80">
        <v>0.7507975620201726</v>
      </c>
      <c r="E1238" s="80">
        <v>0.6010215312780446</v>
      </c>
      <c r="F1238" s="80">
        <v>0.7498051913568186</v>
      </c>
      <c r="G1238" s="80">
        <v>0.5997506837918896</v>
      </c>
      <c r="H1238" s="80">
        <v>8.189564715789206</v>
      </c>
      <c r="I1238" s="80">
        <v>13.582810729810578</v>
      </c>
      <c r="J1238" s="80">
        <v>13.626075422580076</v>
      </c>
      <c r="K1238" s="80">
        <v>8.146300023019709</v>
      </c>
      <c r="P1238" s="1"/>
      <c r="Q1238" s="1"/>
    </row>
    <row r="1239" spans="1:17" ht="12.75">
      <c r="A1239" s="11">
        <v>7144</v>
      </c>
      <c r="B1239" s="14">
        <v>71</v>
      </c>
      <c r="C1239" s="14">
        <v>44</v>
      </c>
      <c r="D1239" s="80">
        <v>0.7529279561516885</v>
      </c>
      <c r="E1239" s="80">
        <v>0.6037565832683912</v>
      </c>
      <c r="F1239" s="80">
        <v>0.7516399292548306</v>
      </c>
      <c r="G1239" s="80">
        <v>0.6021018669766991</v>
      </c>
      <c r="H1239" s="80">
        <v>8.189564715789206</v>
      </c>
      <c r="I1239" s="80">
        <v>13.507939235273321</v>
      </c>
      <c r="J1239" s="80">
        <v>13.564348518496658</v>
      </c>
      <c r="K1239" s="80">
        <v>8.133155432565871</v>
      </c>
      <c r="P1239" s="1"/>
      <c r="Q1239" s="1"/>
    </row>
    <row r="1240" spans="1:17" ht="12.75">
      <c r="A1240" s="11">
        <v>7145</v>
      </c>
      <c r="B1240" s="14">
        <v>71</v>
      </c>
      <c r="C1240" s="14">
        <v>45</v>
      </c>
      <c r="D1240" s="80">
        <v>0.7552266593996905</v>
      </c>
      <c r="E1240" s="80">
        <v>0.606718215195884</v>
      </c>
      <c r="F1240" s="80">
        <v>0.75364226486092</v>
      </c>
      <c r="G1240" s="80">
        <v>0.6046757231998255</v>
      </c>
      <c r="H1240" s="80">
        <v>8.189564715789206</v>
      </c>
      <c r="I1240" s="80">
        <v>13.428395766034505</v>
      </c>
      <c r="J1240" s="80">
        <v>13.498135560583322</v>
      </c>
      <c r="K1240" s="80">
        <v>8.11982492124039</v>
      </c>
      <c r="P1240" s="1"/>
      <c r="Q1240" s="1"/>
    </row>
    <row r="1241" spans="1:17" ht="12.75">
      <c r="A1241" s="11">
        <v>7146</v>
      </c>
      <c r="B1241" s="14">
        <v>71</v>
      </c>
      <c r="C1241" s="14">
        <v>46</v>
      </c>
      <c r="D1241" s="80">
        <v>0.7576992742299203</v>
      </c>
      <c r="E1241" s="80">
        <v>0.6099161488407892</v>
      </c>
      <c r="F1241" s="80">
        <v>0.7558136141825701</v>
      </c>
      <c r="G1241" s="80">
        <v>0.6074761971342428</v>
      </c>
      <c r="H1241" s="80">
        <v>8.189564715789206</v>
      </c>
      <c r="I1241" s="80">
        <v>13.343896372494022</v>
      </c>
      <c r="J1241" s="80">
        <v>13.427361664967142</v>
      </c>
      <c r="K1241" s="80">
        <v>8.106099423316087</v>
      </c>
      <c r="P1241" s="1"/>
      <c r="Q1241" s="1"/>
    </row>
    <row r="1242" spans="1:17" ht="12.75">
      <c r="A1242" s="11">
        <v>7147</v>
      </c>
      <c r="B1242" s="14">
        <v>71</v>
      </c>
      <c r="C1242" s="14">
        <v>47</v>
      </c>
      <c r="D1242" s="80">
        <v>0.7603497751022478</v>
      </c>
      <c r="E1242" s="80">
        <v>0.6133583166978192</v>
      </c>
      <c r="F1242" s="80">
        <v>0.7581540149195952</v>
      </c>
      <c r="G1242" s="80">
        <v>0.6105056698077642</v>
      </c>
      <c r="H1242" s="80">
        <v>8.189564715789206</v>
      </c>
      <c r="I1242" s="80">
        <v>13.254217516930261</v>
      </c>
      <c r="J1242" s="80">
        <v>13.352007289768157</v>
      </c>
      <c r="K1242" s="80">
        <v>8.09177494295131</v>
      </c>
      <c r="P1242" s="1"/>
      <c r="Q1242" s="1"/>
    </row>
    <row r="1243" spans="1:17" ht="12.75">
      <c r="A1243" s="11">
        <v>7148</v>
      </c>
      <c r="B1243" s="14">
        <v>71</v>
      </c>
      <c r="C1243" s="14">
        <v>48</v>
      </c>
      <c r="D1243" s="80">
        <v>0.7631800729941486</v>
      </c>
      <c r="E1243" s="80">
        <v>0.6170502726117283</v>
      </c>
      <c r="F1243" s="80">
        <v>0.7606624238260136</v>
      </c>
      <c r="G1243" s="80">
        <v>0.6137653198366565</v>
      </c>
      <c r="H1243" s="80">
        <v>8.189564715789206</v>
      </c>
      <c r="I1243" s="80">
        <v>13.159238816679528</v>
      </c>
      <c r="J1243" s="80">
        <v>13.27211911134248</v>
      </c>
      <c r="K1243" s="80">
        <v>8.076684421126256</v>
      </c>
      <c r="P1243" s="1"/>
      <c r="Q1243" s="1"/>
    </row>
    <row r="1244" spans="1:17" ht="12.75">
      <c r="A1244" s="11">
        <v>7149</v>
      </c>
      <c r="B1244" s="14">
        <v>71</v>
      </c>
      <c r="C1244" s="14">
        <v>49</v>
      </c>
      <c r="D1244" s="80">
        <v>0.7661925149469053</v>
      </c>
      <c r="E1244" s="80">
        <v>0.6209984331970384</v>
      </c>
      <c r="F1244" s="80">
        <v>0.7633369751316826</v>
      </c>
      <c r="G1244" s="80">
        <v>0.6172554364297943</v>
      </c>
      <c r="H1244" s="80">
        <v>8.189564715789206</v>
      </c>
      <c r="I1244" s="80">
        <v>13.058770494396668</v>
      </c>
      <c r="J1244" s="80">
        <v>13.187738129430539</v>
      </c>
      <c r="K1244" s="80">
        <v>8.060597080755336</v>
      </c>
      <c r="P1244" s="1"/>
      <c r="Q1244" s="1"/>
    </row>
    <row r="1245" spans="1:17" ht="12.75">
      <c r="A1245" s="11">
        <v>7150</v>
      </c>
      <c r="B1245" s="14">
        <v>71</v>
      </c>
      <c r="C1245" s="14">
        <v>50</v>
      </c>
      <c r="D1245" s="80">
        <v>0.7693901531528767</v>
      </c>
      <c r="E1245" s="80">
        <v>0.6252104639528501</v>
      </c>
      <c r="F1245" s="80">
        <v>0.7661750948742453</v>
      </c>
      <c r="G1245" s="80">
        <v>0.6209755466041227</v>
      </c>
      <c r="H1245" s="80">
        <v>8.189564715789206</v>
      </c>
      <c r="I1245" s="80">
        <v>12.952536001165964</v>
      </c>
      <c r="J1245" s="80">
        <v>13.098892593721558</v>
      </c>
      <c r="K1245" s="80">
        <v>8.043208123233612</v>
      </c>
      <c r="P1245" s="1"/>
      <c r="Q1245" s="1"/>
    </row>
    <row r="1246" spans="1:17" ht="12.75">
      <c r="A1246" s="11">
        <v>7151</v>
      </c>
      <c r="B1246" s="14">
        <v>71</v>
      </c>
      <c r="C1246" s="14">
        <v>51</v>
      </c>
      <c r="D1246" s="80">
        <v>0.7727751955049867</v>
      </c>
      <c r="E1246" s="80">
        <v>0.6296932663155788</v>
      </c>
      <c r="F1246" s="80">
        <v>0.7691736211777614</v>
      </c>
      <c r="G1246" s="80">
        <v>0.6249245502146075</v>
      </c>
      <c r="H1246" s="80">
        <v>8.189564715789206</v>
      </c>
      <c r="I1246" s="80">
        <v>12.840287284823646</v>
      </c>
      <c r="J1246" s="80">
        <v>13.005641244518092</v>
      </c>
      <c r="K1246" s="80">
        <v>8.02421075609476</v>
      </c>
      <c r="P1246" s="1"/>
      <c r="Q1246" s="1"/>
    </row>
    <row r="1247" spans="1:17" ht="12.75">
      <c r="A1247" s="11">
        <v>7152</v>
      </c>
      <c r="B1247" s="14">
        <v>71</v>
      </c>
      <c r="C1247" s="14">
        <v>52</v>
      </c>
      <c r="D1247" s="80">
        <v>0.776348394295561</v>
      </c>
      <c r="E1247" s="80">
        <v>0.6344521519189492</v>
      </c>
      <c r="F1247" s="80">
        <v>0.7723290362694806</v>
      </c>
      <c r="G1247" s="80">
        <v>0.6291010043298628</v>
      </c>
      <c r="H1247" s="80">
        <v>8.189564715789206</v>
      </c>
      <c r="I1247" s="80">
        <v>12.721857266955888</v>
      </c>
      <c r="J1247" s="80">
        <v>12.908088799161984</v>
      </c>
      <c r="K1247" s="80">
        <v>8.003333183583113</v>
      </c>
      <c r="P1247" s="1"/>
      <c r="Q1247" s="1"/>
    </row>
    <row r="1248" spans="1:17" ht="12.75">
      <c r="A1248" s="11">
        <v>7153</v>
      </c>
      <c r="B1248" s="14">
        <v>71</v>
      </c>
      <c r="C1248" s="14">
        <v>53</v>
      </c>
      <c r="D1248" s="80">
        <v>0.7801098633477573</v>
      </c>
      <c r="E1248" s="80">
        <v>0.6394919018143299</v>
      </c>
      <c r="F1248" s="80">
        <v>0.7756377089854665</v>
      </c>
      <c r="G1248" s="80">
        <v>0.6335034284196682</v>
      </c>
      <c r="H1248" s="80">
        <v>8.189564715789206</v>
      </c>
      <c r="I1248" s="80">
        <v>12.597108745540904</v>
      </c>
      <c r="J1248" s="80">
        <v>12.806361882854562</v>
      </c>
      <c r="K1248" s="80">
        <v>7.980311578475549</v>
      </c>
      <c r="P1248" s="1"/>
      <c r="Q1248" s="1"/>
    </row>
    <row r="1249" spans="1:17" ht="12.75">
      <c r="A1249" s="11">
        <v>7154</v>
      </c>
      <c r="B1249" s="14">
        <v>71</v>
      </c>
      <c r="C1249" s="14">
        <v>54</v>
      </c>
      <c r="D1249" s="80">
        <v>0.7840630543514411</v>
      </c>
      <c r="E1249" s="80">
        <v>0.6448221326803317</v>
      </c>
      <c r="F1249" s="80">
        <v>0.7790958205598623</v>
      </c>
      <c r="G1249" s="80">
        <v>0.6381301937365202</v>
      </c>
      <c r="H1249" s="80">
        <v>8.189564715789206</v>
      </c>
      <c r="I1249" s="80">
        <v>12.465635700008683</v>
      </c>
      <c r="J1249" s="80">
        <v>12.700501891502466</v>
      </c>
      <c r="K1249" s="80">
        <v>7.954698524295424</v>
      </c>
      <c r="P1249" s="1"/>
      <c r="Q1249" s="1"/>
    </row>
    <row r="1250" spans="1:17" ht="12.75">
      <c r="A1250" s="11">
        <v>7155</v>
      </c>
      <c r="B1250" s="14">
        <v>71</v>
      </c>
      <c r="C1250" s="14">
        <v>55</v>
      </c>
      <c r="D1250" s="80">
        <v>0.7882118502968029</v>
      </c>
      <c r="E1250" s="80">
        <v>0.6504535059518379</v>
      </c>
      <c r="F1250" s="80">
        <v>0.78269909141261</v>
      </c>
      <c r="G1250" s="80">
        <v>0.6429791400721854</v>
      </c>
      <c r="H1250" s="80">
        <v>8.189564715789206</v>
      </c>
      <c r="I1250" s="80">
        <v>12.326958079647275</v>
      </c>
      <c r="J1250" s="80">
        <v>12.590545889678998</v>
      </c>
      <c r="K1250" s="80">
        <v>7.925976905757482</v>
      </c>
      <c r="P1250" s="1"/>
      <c r="Q1250" s="1"/>
    </row>
    <row r="1251" spans="1:17" ht="12.75">
      <c r="A1251" s="11">
        <v>7156</v>
      </c>
      <c r="B1251" s="14">
        <v>71</v>
      </c>
      <c r="C1251" s="14">
        <v>56</v>
      </c>
      <c r="D1251" s="80">
        <v>0.792555121887976</v>
      </c>
      <c r="E1251" s="80">
        <v>0.6563903134675094</v>
      </c>
      <c r="F1251" s="80">
        <v>0.7864428620083753</v>
      </c>
      <c r="G1251" s="80">
        <v>0.6480476587282065</v>
      </c>
      <c r="H1251" s="80">
        <v>8.189564715789206</v>
      </c>
      <c r="I1251" s="80">
        <v>12.18092293242958</v>
      </c>
      <c r="J1251" s="80">
        <v>12.476669060709076</v>
      </c>
      <c r="K1251" s="80">
        <v>7.893818587509708</v>
      </c>
      <c r="P1251" s="1"/>
      <c r="Q1251" s="1"/>
    </row>
    <row r="1252" spans="1:17" ht="12.75">
      <c r="A1252" s="11">
        <v>7157</v>
      </c>
      <c r="B1252" s="14">
        <v>71</v>
      </c>
      <c r="C1252" s="14">
        <v>57</v>
      </c>
      <c r="D1252" s="80">
        <v>0.7970874292720331</v>
      </c>
      <c r="E1252" s="80">
        <v>0.6626312242648497</v>
      </c>
      <c r="F1252" s="80">
        <v>0.790322505511484</v>
      </c>
      <c r="G1252" s="80">
        <v>0.653333230643969</v>
      </c>
      <c r="H1252" s="80">
        <v>8.189564715789206</v>
      </c>
      <c r="I1252" s="80">
        <v>12.027672503994053</v>
      </c>
      <c r="J1252" s="80">
        <v>12.359159085621187</v>
      </c>
      <c r="K1252" s="80">
        <v>7.858078134162071</v>
      </c>
      <c r="P1252" s="1"/>
      <c r="Q1252" s="1"/>
    </row>
    <row r="1253" spans="1:17" ht="12.75">
      <c r="A1253" s="11">
        <v>7158</v>
      </c>
      <c r="B1253" s="14">
        <v>71</v>
      </c>
      <c r="C1253" s="14">
        <v>58</v>
      </c>
      <c r="D1253" s="80">
        <v>0.8017989500624972</v>
      </c>
      <c r="E1253" s="80">
        <v>0.6691689597999924</v>
      </c>
      <c r="F1253" s="80">
        <v>0.7943338601746767</v>
      </c>
      <c r="G1253" s="80">
        <v>0.6588340121169527</v>
      </c>
      <c r="H1253" s="80">
        <v>8.189564715789206</v>
      </c>
      <c r="I1253" s="80">
        <v>11.867672523703659</v>
      </c>
      <c r="J1253" s="80">
        <v>12.23841093621106</v>
      </c>
      <c r="K1253" s="80">
        <v>7.818826303281803</v>
      </c>
      <c r="P1253" s="1"/>
      <c r="Q1253" s="1"/>
    </row>
    <row r="1254" spans="1:17" ht="12.75">
      <c r="A1254" s="11">
        <v>7159</v>
      </c>
      <c r="B1254" s="14">
        <v>71</v>
      </c>
      <c r="C1254" s="14">
        <v>59</v>
      </c>
      <c r="D1254" s="80">
        <v>0.8066806643919826</v>
      </c>
      <c r="E1254" s="80">
        <v>0.6759973131072637</v>
      </c>
      <c r="F1254" s="80">
        <v>0.7984734109836767</v>
      </c>
      <c r="G1254" s="80">
        <v>0.6645490980248537</v>
      </c>
      <c r="H1254" s="80">
        <v>8.189564715789206</v>
      </c>
      <c r="I1254" s="80">
        <v>11.701337267243586</v>
      </c>
      <c r="J1254" s="80">
        <v>12.114788856401459</v>
      </c>
      <c r="K1254" s="80">
        <v>7.776113126631332</v>
      </c>
      <c r="P1254" s="1"/>
      <c r="Q1254" s="1"/>
    </row>
    <row r="1255" spans="1:17" ht="12.75">
      <c r="A1255" s="11">
        <v>7160</v>
      </c>
      <c r="B1255" s="14">
        <v>71</v>
      </c>
      <c r="C1255" s="14">
        <v>60</v>
      </c>
      <c r="D1255" s="80">
        <v>0.8117268622382643</v>
      </c>
      <c r="E1255" s="80">
        <v>0.6831147121005358</v>
      </c>
      <c r="F1255" s="80">
        <v>0.8027379199030887</v>
      </c>
      <c r="G1255" s="80">
        <v>0.6704780292031899</v>
      </c>
      <c r="H1255" s="80">
        <v>8.189564715789206</v>
      </c>
      <c r="I1255" s="80">
        <v>11.52882058486999</v>
      </c>
      <c r="J1255" s="80">
        <v>11.988564395878399</v>
      </c>
      <c r="K1255" s="80">
        <v>7.729820904780798</v>
      </c>
      <c r="P1255" s="1"/>
      <c r="Q1255" s="1"/>
    </row>
    <row r="1256" spans="1:17" ht="12.75">
      <c r="A1256" s="11">
        <v>7161</v>
      </c>
      <c r="B1256" s="14">
        <v>71</v>
      </c>
      <c r="C1256" s="14">
        <v>61</v>
      </c>
      <c r="D1256" s="80">
        <v>0.8169305050373703</v>
      </c>
      <c r="E1256" s="80">
        <v>0.6905177664365366</v>
      </c>
      <c r="F1256" s="80">
        <v>0.8071240393337971</v>
      </c>
      <c r="G1256" s="80">
        <v>0.6766202572168782</v>
      </c>
      <c r="H1256" s="80">
        <v>8.189564715789206</v>
      </c>
      <c r="I1256" s="80">
        <v>11.350340060338736</v>
      </c>
      <c r="J1256" s="80">
        <v>11.860034765002508</v>
      </c>
      <c r="K1256" s="80">
        <v>7.679870011125432</v>
      </c>
      <c r="P1256" s="1"/>
      <c r="Q1256" s="1"/>
    </row>
    <row r="1257" spans="1:17" ht="12.75">
      <c r="A1257" s="11">
        <v>7162</v>
      </c>
      <c r="B1257" s="14">
        <v>71</v>
      </c>
      <c r="C1257" s="14">
        <v>62</v>
      </c>
      <c r="D1257" s="80">
        <v>0.8222835170011525</v>
      </c>
      <c r="E1257" s="80">
        <v>0.6982015867466504</v>
      </c>
      <c r="F1257" s="80">
        <v>0.8116282468116397</v>
      </c>
      <c r="G1257" s="80">
        <v>0.6829750409617776</v>
      </c>
      <c r="H1257" s="80">
        <v>8.189564715789206</v>
      </c>
      <c r="I1257" s="80">
        <v>11.166150695052348</v>
      </c>
      <c r="J1257" s="80">
        <v>11.729513182502796</v>
      </c>
      <c r="K1257" s="80">
        <v>7.626202228338759</v>
      </c>
      <c r="P1257" s="1"/>
      <c r="Q1257" s="1"/>
    </row>
    <row r="1258" spans="1:17" ht="12.75">
      <c r="A1258" s="11">
        <v>7163</v>
      </c>
      <c r="B1258" s="14">
        <v>71</v>
      </c>
      <c r="C1258" s="14">
        <v>63</v>
      </c>
      <c r="D1258" s="80">
        <v>0.8277766385824635</v>
      </c>
      <c r="E1258" s="80">
        <v>0.7061594794961293</v>
      </c>
      <c r="F1258" s="80">
        <v>0.8162468011732422</v>
      </c>
      <c r="G1258" s="80">
        <v>0.6895413689122372</v>
      </c>
      <c r="H1258" s="80">
        <v>8.189564715789206</v>
      </c>
      <c r="I1258" s="80">
        <v>10.976552833162348</v>
      </c>
      <c r="J1258" s="80">
        <v>11.597330282435294</v>
      </c>
      <c r="K1258" s="80">
        <v>7.56878726651626</v>
      </c>
      <c r="P1258" s="1"/>
      <c r="Q1258" s="1"/>
    </row>
    <row r="1259" spans="1:17" ht="12.75">
      <c r="A1259" s="11">
        <v>7164</v>
      </c>
      <c r="B1259" s="14">
        <v>71</v>
      </c>
      <c r="C1259" s="14">
        <v>64</v>
      </c>
      <c r="D1259" s="80">
        <v>0.833397511918824</v>
      </c>
      <c r="E1259" s="80">
        <v>0.7143800228491501</v>
      </c>
      <c r="F1259" s="80">
        <v>0.8209758661383404</v>
      </c>
      <c r="G1259" s="80">
        <v>0.6963181181452127</v>
      </c>
      <c r="H1259" s="80">
        <v>8.189564715789206</v>
      </c>
      <c r="I1259" s="80">
        <v>10.78204688352501</v>
      </c>
      <c r="J1259" s="80">
        <v>11.463877003624624</v>
      </c>
      <c r="K1259" s="80">
        <v>7.507734595689591</v>
      </c>
      <c r="P1259" s="1"/>
      <c r="Q1259" s="1"/>
    </row>
    <row r="1260" spans="1:17" ht="12.75">
      <c r="A1260" s="11">
        <v>7165</v>
      </c>
      <c r="B1260" s="14">
        <v>71</v>
      </c>
      <c r="C1260" s="14">
        <v>65</v>
      </c>
      <c r="D1260" s="80">
        <v>0.8391348440955926</v>
      </c>
      <c r="E1260" s="80">
        <v>0.7228529859848951</v>
      </c>
      <c r="F1260" s="80">
        <v>0.8258115994778285</v>
      </c>
      <c r="G1260" s="80">
        <v>0.7033041708729051</v>
      </c>
      <c r="H1260" s="80">
        <v>8.189564715789206</v>
      </c>
      <c r="I1260" s="80">
        <v>10.583019649789476</v>
      </c>
      <c r="J1260" s="80">
        <v>11.329502505451831</v>
      </c>
      <c r="K1260" s="80">
        <v>7.443081860126849</v>
      </c>
      <c r="P1260" s="1"/>
      <c r="Q1260" s="1"/>
    </row>
    <row r="1261" spans="1:17" ht="12.75">
      <c r="A1261" s="11">
        <v>7166</v>
      </c>
      <c r="B1261" s="14">
        <v>71</v>
      </c>
      <c r="C1261" s="14">
        <v>66</v>
      </c>
      <c r="D1261" s="80">
        <v>0.8449810351927264</v>
      </c>
      <c r="E1261" s="80">
        <v>0.7315732997620589</v>
      </c>
      <c r="F1261" s="80">
        <v>0.8307497538554486</v>
      </c>
      <c r="G1261" s="80">
        <v>0.7104978225103962</v>
      </c>
      <c r="H1261" s="80">
        <v>8.189564715789206</v>
      </c>
      <c r="I1261" s="80">
        <v>10.379509973405066</v>
      </c>
      <c r="J1261" s="80">
        <v>11.194455454365034</v>
      </c>
      <c r="K1261" s="80">
        <v>7.37461923482924</v>
      </c>
      <c r="P1261" s="1"/>
      <c r="Q1261" s="1"/>
    </row>
    <row r="1262" spans="1:17" ht="12.75">
      <c r="A1262" s="11">
        <v>7167</v>
      </c>
      <c r="B1262" s="14">
        <v>71</v>
      </c>
      <c r="C1262" s="14">
        <v>67</v>
      </c>
      <c r="D1262" s="80">
        <v>0.8509315684187616</v>
      </c>
      <c r="E1262" s="80">
        <v>0.7405403761987878</v>
      </c>
      <c r="F1262" s="80">
        <v>0.8357850160120608</v>
      </c>
      <c r="G1262" s="80">
        <v>0.7178957731235652</v>
      </c>
      <c r="H1262" s="80">
        <v>8.189564715789206</v>
      </c>
      <c r="I1262" s="80">
        <v>10.171201717661095</v>
      </c>
      <c r="J1262" s="80">
        <v>11.058903712754255</v>
      </c>
      <c r="K1262" s="80">
        <v>7.301862720696047</v>
      </c>
      <c r="P1262" s="1"/>
      <c r="Q1262" s="1"/>
    </row>
    <row r="1263" spans="1:17" ht="12.75">
      <c r="A1263" s="11">
        <v>7168</v>
      </c>
      <c r="B1263" s="14">
        <v>71</v>
      </c>
      <c r="C1263" s="14">
        <v>68</v>
      </c>
      <c r="D1263" s="80">
        <v>0.856984681200825</v>
      </c>
      <c r="E1263" s="80">
        <v>0.7497578267693733</v>
      </c>
      <c r="F1263" s="80">
        <v>0.8409102794079286</v>
      </c>
      <c r="G1263" s="80">
        <v>0.7254919653487959</v>
      </c>
      <c r="H1263" s="80">
        <v>8.189564715789206</v>
      </c>
      <c r="I1263" s="80">
        <v>9.957383952091014</v>
      </c>
      <c r="J1263" s="80">
        <v>10.92294661474515</v>
      </c>
      <c r="K1263" s="80">
        <v>7.22400205313507</v>
      </c>
      <c r="P1263" s="1"/>
      <c r="Q1263" s="1"/>
    </row>
    <row r="1264" spans="1:17" ht="12.75">
      <c r="A1264" s="11">
        <v>7169</v>
      </c>
      <c r="B1264" s="14">
        <v>71</v>
      </c>
      <c r="C1264" s="14">
        <v>69</v>
      </c>
      <c r="D1264" s="80">
        <v>0.8631467078144617</v>
      </c>
      <c r="E1264" s="80">
        <v>0.7592419478725934</v>
      </c>
      <c r="F1264" s="80">
        <v>0.8461153827638344</v>
      </c>
      <c r="G1264" s="80">
        <v>0.7332755547001628</v>
      </c>
      <c r="H1264" s="80">
        <v>8.189564715789206</v>
      </c>
      <c r="I1264" s="80">
        <v>9.736404867527444</v>
      </c>
      <c r="J1264" s="80">
        <v>10.786501903295099</v>
      </c>
      <c r="K1264" s="80">
        <v>7.139467680021552</v>
      </c>
      <c r="P1264" s="1"/>
      <c r="Q1264" s="1"/>
    </row>
    <row r="1265" spans="1:17" ht="12.75">
      <c r="A1265" s="11">
        <v>7170</v>
      </c>
      <c r="B1265" s="14">
        <v>71</v>
      </c>
      <c r="C1265" s="14">
        <v>70</v>
      </c>
      <c r="D1265" s="80">
        <v>0.8694182165228068</v>
      </c>
      <c r="E1265" s="80">
        <v>0.7690007299096375</v>
      </c>
      <c r="F1265" s="80">
        <v>0.8513859616099003</v>
      </c>
      <c r="G1265" s="80">
        <v>0.7412289360516655</v>
      </c>
      <c r="H1265" s="80">
        <v>8.189564715789206</v>
      </c>
      <c r="I1265" s="80">
        <v>9.506681920448004</v>
      </c>
      <c r="J1265" s="80">
        <v>10.649618910961934</v>
      </c>
      <c r="K1265" s="80">
        <v>7.046627725275279</v>
      </c>
      <c r="P1265" s="1"/>
      <c r="Q1265" s="1"/>
    </row>
    <row r="1266" spans="1:17" ht="12.75">
      <c r="A1266" s="11">
        <v>7171</v>
      </c>
      <c r="B1266" s="14">
        <v>71</v>
      </c>
      <c r="C1266" s="14">
        <v>71</v>
      </c>
      <c r="D1266" s="80">
        <v>0.8757817937422842</v>
      </c>
      <c r="E1266" s="80">
        <v>0.7790140642315597</v>
      </c>
      <c r="F1266" s="80">
        <v>0.8567042204748974</v>
      </c>
      <c r="G1266" s="80">
        <v>0.7493285952920701</v>
      </c>
      <c r="H1266" s="80">
        <v>8.189564715789206</v>
      </c>
      <c r="I1266" s="80">
        <v>9.267772420208832</v>
      </c>
      <c r="J1266" s="80">
        <v>10.512730246876366</v>
      </c>
      <c r="K1266" s="80">
        <v>6.944606889121673</v>
      </c>
      <c r="P1266" s="1"/>
      <c r="Q1266" s="1"/>
    </row>
    <row r="1267" spans="1:17" ht="12.75">
      <c r="A1267" s="11">
        <v>7172</v>
      </c>
      <c r="B1267" s="14">
        <v>71</v>
      </c>
      <c r="C1267" s="14">
        <v>72</v>
      </c>
      <c r="D1267" s="80">
        <v>0.882204913681387</v>
      </c>
      <c r="E1267" s="80">
        <v>0.7892367077659894</v>
      </c>
      <c r="F1267" s="80">
        <v>0.8620509537643327</v>
      </c>
      <c r="G1267" s="80">
        <v>0.7575479382104104</v>
      </c>
      <c r="H1267" s="80">
        <v>8.189564715789206</v>
      </c>
      <c r="I1267" s="80">
        <v>9.0203343406864</v>
      </c>
      <c r="J1267" s="80">
        <v>10.376563374720062</v>
      </c>
      <c r="K1267" s="80">
        <v>6.833335681755544</v>
      </c>
      <c r="P1267" s="1"/>
      <c r="Q1267" s="1"/>
    </row>
    <row r="1268" spans="1:17" ht="12.75">
      <c r="A1268" s="11">
        <v>7173</v>
      </c>
      <c r="B1268" s="14">
        <v>71</v>
      </c>
      <c r="C1268" s="14">
        <v>73</v>
      </c>
      <c r="D1268" s="80">
        <v>0.8886429712122488</v>
      </c>
      <c r="E1268" s="80">
        <v>0.7996017017028456</v>
      </c>
      <c r="F1268" s="80">
        <v>0.8674076845870681</v>
      </c>
      <c r="G1268" s="80">
        <v>0.7658604714007967</v>
      </c>
      <c r="H1268" s="80">
        <v>8.189564715789206</v>
      </c>
      <c r="I1268" s="80">
        <v>8.766099567326068</v>
      </c>
      <c r="J1268" s="80">
        <v>10.242055136136614</v>
      </c>
      <c r="K1268" s="80">
        <v>6.713609146978662</v>
      </c>
      <c r="P1268" s="1"/>
      <c r="Q1268" s="1"/>
    </row>
    <row r="1269" spans="1:17" ht="12.75">
      <c r="A1269" s="11">
        <v>7174</v>
      </c>
      <c r="B1269" s="14">
        <v>71</v>
      </c>
      <c r="C1269" s="14">
        <v>74</v>
      </c>
      <c r="D1269" s="80">
        <v>0.8950593098532703</v>
      </c>
      <c r="E1269" s="80">
        <v>0.8100519041836206</v>
      </c>
      <c r="F1269" s="80">
        <v>0.8727576264116667</v>
      </c>
      <c r="G1269" s="80">
        <v>0.7742413227719881</v>
      </c>
      <c r="H1269" s="80">
        <v>8.189564715789206</v>
      </c>
      <c r="I1269" s="80">
        <v>8.506256302654792</v>
      </c>
      <c r="J1269" s="80">
        <v>10.109925886838994</v>
      </c>
      <c r="K1269" s="80">
        <v>6.585895131605007</v>
      </c>
      <c r="P1269" s="1"/>
      <c r="Q1269" s="1"/>
    </row>
    <row r="1270" spans="1:17" ht="12.75">
      <c r="A1270" s="11">
        <v>7175</v>
      </c>
      <c r="B1270" s="14">
        <v>71</v>
      </c>
      <c r="C1270" s="14">
        <v>75</v>
      </c>
      <c r="D1270" s="80">
        <v>0.9014280749986672</v>
      </c>
      <c r="E1270" s="80">
        <v>0.8205453413638442</v>
      </c>
      <c r="F1270" s="80">
        <v>0.8780844832582525</v>
      </c>
      <c r="G1270" s="80">
        <v>0.782665423692841</v>
      </c>
      <c r="H1270" s="80">
        <v>8.189564715789206</v>
      </c>
      <c r="I1270" s="80">
        <v>8.241080326984909</v>
      </c>
      <c r="J1270" s="80">
        <v>9.980636416967737</v>
      </c>
      <c r="K1270" s="80">
        <v>6.45000862580638</v>
      </c>
      <c r="P1270" s="1"/>
      <c r="Q1270" s="1"/>
    </row>
    <row r="1271" spans="1:17" ht="12.75">
      <c r="A1271" s="11">
        <v>7176</v>
      </c>
      <c r="B1271" s="14">
        <v>71</v>
      </c>
      <c r="C1271" s="14">
        <v>76</v>
      </c>
      <c r="D1271" s="80">
        <v>0.9077188039770706</v>
      </c>
      <c r="E1271" s="80">
        <v>0.8310303312925977</v>
      </c>
      <c r="F1271" s="80">
        <v>0.8833717946146687</v>
      </c>
      <c r="G1271" s="80">
        <v>0.7911064670893126</v>
      </c>
      <c r="H1271" s="80">
        <v>8.189564715789206</v>
      </c>
      <c r="I1271" s="80">
        <v>7.971273340203032</v>
      </c>
      <c r="J1271" s="80">
        <v>9.854712165620992</v>
      </c>
      <c r="K1271" s="80">
        <v>6.306125890371245</v>
      </c>
      <c r="P1271" s="1"/>
      <c r="Q1271" s="1"/>
    </row>
    <row r="1272" spans="1:17" ht="12.75">
      <c r="A1272" s="11">
        <v>7177</v>
      </c>
      <c r="B1272" s="14">
        <v>71</v>
      </c>
      <c r="C1272" s="14">
        <v>77</v>
      </c>
      <c r="D1272" s="80">
        <v>0.9138984332472736</v>
      </c>
      <c r="E1272" s="80">
        <v>0.8414484072631186</v>
      </c>
      <c r="F1272" s="80">
        <v>0.8886037811111983</v>
      </c>
      <c r="G1272" s="80">
        <v>0.7995382438853751</v>
      </c>
      <c r="H1272" s="80">
        <v>8.189564715789206</v>
      </c>
      <c r="I1272" s="80">
        <v>7.697902479305659</v>
      </c>
      <c r="J1272" s="80">
        <v>9.732699765189944</v>
      </c>
      <c r="K1272" s="80">
        <v>6.154767429904922</v>
      </c>
      <c r="P1272" s="1"/>
      <c r="Q1272" s="1"/>
    </row>
    <row r="1273" spans="1:17" ht="12.75">
      <c r="A1273" s="11">
        <v>7178</v>
      </c>
      <c r="B1273" s="14">
        <v>71</v>
      </c>
      <c r="C1273" s="14">
        <v>78</v>
      </c>
      <c r="D1273" s="80">
        <v>0.9199328380387943</v>
      </c>
      <c r="E1273" s="80">
        <v>0.8517366981099231</v>
      </c>
      <c r="F1273" s="80">
        <v>0.8937662121400771</v>
      </c>
      <c r="G1273" s="80">
        <v>0.8079360998990303</v>
      </c>
      <c r="H1273" s="80">
        <v>8.189564715789206</v>
      </c>
      <c r="I1273" s="80">
        <v>7.422383396961946</v>
      </c>
      <c r="J1273" s="80">
        <v>9.615136619054402</v>
      </c>
      <c r="K1273" s="80">
        <v>5.99681149369675</v>
      </c>
      <c r="P1273" s="1"/>
      <c r="Q1273" s="1"/>
    </row>
    <row r="1274" spans="1:17" ht="12.75">
      <c r="A1274" s="11">
        <v>7179</v>
      </c>
      <c r="B1274" s="14">
        <v>71</v>
      </c>
      <c r="C1274" s="14">
        <v>79</v>
      </c>
      <c r="D1274" s="80">
        <v>0.9257991692623118</v>
      </c>
      <c r="E1274" s="80">
        <v>0.8618492399207083</v>
      </c>
      <c r="F1274" s="80">
        <v>0.8988462665727505</v>
      </c>
      <c r="G1274" s="80">
        <v>0.8162768188372447</v>
      </c>
      <c r="H1274" s="80">
        <v>8.189564715789206</v>
      </c>
      <c r="I1274" s="80">
        <v>7.145273192322084</v>
      </c>
      <c r="J1274" s="80">
        <v>9.502317036959575</v>
      </c>
      <c r="K1274" s="80">
        <v>5.832520871151715</v>
      </c>
      <c r="P1274" s="1"/>
      <c r="Q1274" s="1"/>
    </row>
    <row r="1275" spans="1:17" ht="12.75">
      <c r="A1275" s="11">
        <v>7180</v>
      </c>
      <c r="B1275" s="14">
        <v>71</v>
      </c>
      <c r="C1275" s="14">
        <v>80</v>
      </c>
      <c r="D1275" s="80">
        <v>0.931481247479142</v>
      </c>
      <c r="E1275" s="80">
        <v>0.8717500235881054</v>
      </c>
      <c r="F1275" s="80">
        <v>0.9038309761243778</v>
      </c>
      <c r="G1275" s="80">
        <v>0.8245361403561534</v>
      </c>
      <c r="H1275" s="80">
        <v>8.189564715789206</v>
      </c>
      <c r="I1275" s="80">
        <v>6.866548106596771</v>
      </c>
      <c r="J1275" s="80">
        <v>9.394395749002822</v>
      </c>
      <c r="K1275" s="80">
        <v>5.661717073383155</v>
      </c>
      <c r="P1275" s="1"/>
      <c r="Q1275" s="1"/>
    </row>
    <row r="1276" spans="1:17" ht="12.75">
      <c r="A1276" s="11">
        <v>7181</v>
      </c>
      <c r="B1276" s="14">
        <v>71</v>
      </c>
      <c r="C1276" s="14">
        <v>81</v>
      </c>
      <c r="D1276" s="80">
        <v>0.9369575853888906</v>
      </c>
      <c r="E1276" s="80">
        <v>0.8813924757375793</v>
      </c>
      <c r="F1276" s="80">
        <v>0.9087069077393963</v>
      </c>
      <c r="G1276" s="80">
        <v>0.8326882248077081</v>
      </c>
      <c r="H1276" s="80">
        <v>8.189564715789206</v>
      </c>
      <c r="I1276" s="80">
        <v>6.586841515746216</v>
      </c>
      <c r="J1276" s="80">
        <v>9.291620862698991</v>
      </c>
      <c r="K1276" s="80">
        <v>5.48478536883643</v>
      </c>
      <c r="P1276" s="1"/>
      <c r="Q1276" s="1"/>
    </row>
    <row r="1277" spans="1:17" ht="12.75">
      <c r="A1277" s="11">
        <v>7182</v>
      </c>
      <c r="B1277" s="14">
        <v>71</v>
      </c>
      <c r="C1277" s="14">
        <v>82</v>
      </c>
      <c r="D1277" s="80">
        <v>0.9422041073646213</v>
      </c>
      <c r="E1277" s="80">
        <v>0.8907239233651806</v>
      </c>
      <c r="F1277" s="80">
        <v>0.913461445301473</v>
      </c>
      <c r="G1277" s="80">
        <v>0.8407078067790459</v>
      </c>
      <c r="H1277" s="80">
        <v>8.189564715789206</v>
      </c>
      <c r="I1277" s="80">
        <v>6.307369945701943</v>
      </c>
      <c r="J1277" s="80">
        <v>9.194279507895999</v>
      </c>
      <c r="K1277" s="80">
        <v>5.3026551535951505</v>
      </c>
      <c r="P1277" s="1"/>
      <c r="Q1277" s="1"/>
    </row>
    <row r="1278" spans="1:17" ht="12.75">
      <c r="A1278" s="11">
        <v>7183</v>
      </c>
      <c r="B1278" s="14">
        <v>71</v>
      </c>
      <c r="C1278" s="14">
        <v>83</v>
      </c>
      <c r="D1278" s="80">
        <v>0.9471965203607982</v>
      </c>
      <c r="E1278" s="80">
        <v>0.899689770148071</v>
      </c>
      <c r="F1278" s="80">
        <v>0.9180841886080431</v>
      </c>
      <c r="G1278" s="80">
        <v>0.8485726698335858</v>
      </c>
      <c r="H1278" s="80">
        <v>8.189564715789206</v>
      </c>
      <c r="I1278" s="80">
        <v>6.029884548794651</v>
      </c>
      <c r="J1278" s="80">
        <v>9.102654034224894</v>
      </c>
      <c r="K1278" s="80">
        <v>5.116795230358964</v>
      </c>
      <c r="P1278" s="1"/>
      <c r="Q1278" s="1"/>
    </row>
    <row r="1279" spans="1:17" ht="12.75">
      <c r="A1279" s="11">
        <v>7184</v>
      </c>
      <c r="B1279" s="14">
        <v>71</v>
      </c>
      <c r="C1279" s="14">
        <v>84</v>
      </c>
      <c r="D1279" s="80">
        <v>0.951925273588194</v>
      </c>
      <c r="E1279" s="80">
        <v>0.9082608804981793</v>
      </c>
      <c r="F1279" s="80">
        <v>0.9225667586315345</v>
      </c>
      <c r="G1279" s="80">
        <v>0.8562635003350811</v>
      </c>
      <c r="H1279" s="80">
        <v>8.189564715789206</v>
      </c>
      <c r="I1279" s="80">
        <v>5.754899091682715</v>
      </c>
      <c r="J1279" s="80">
        <v>9.016753767152501</v>
      </c>
      <c r="K1279" s="80">
        <v>4.92771004031942</v>
      </c>
      <c r="P1279" s="1"/>
      <c r="Q1279" s="1"/>
    </row>
    <row r="1280" spans="1:17" ht="12.75">
      <c r="A1280" s="11">
        <v>7185</v>
      </c>
      <c r="B1280" s="14">
        <v>71</v>
      </c>
      <c r="C1280" s="14">
        <v>85</v>
      </c>
      <c r="D1280" s="80">
        <v>0.9563891146898122</v>
      </c>
      <c r="E1280" s="80">
        <v>0.9164230925585508</v>
      </c>
      <c r="F1280" s="80">
        <v>0.9269000467594133</v>
      </c>
      <c r="G1280" s="80">
        <v>0.8637592835227756</v>
      </c>
      <c r="H1280" s="80">
        <v>8.189564715789206</v>
      </c>
      <c r="I1280" s="80">
        <v>5.482064905648727</v>
      </c>
      <c r="J1280" s="80">
        <v>8.936445166309436</v>
      </c>
      <c r="K1280" s="80">
        <v>4.735184455128497</v>
      </c>
      <c r="P1280" s="1"/>
      <c r="Q1280" s="1"/>
    </row>
    <row r="1281" spans="1:17" ht="12.75">
      <c r="A1281" s="11">
        <v>7186</v>
      </c>
      <c r="B1281" s="14">
        <v>71</v>
      </c>
      <c r="C1281" s="14">
        <v>86</v>
      </c>
      <c r="D1281" s="80">
        <v>0.9605800495659508</v>
      </c>
      <c r="E1281" s="80">
        <v>0.9241500987372855</v>
      </c>
      <c r="F1281" s="80">
        <v>0.9310732540966475</v>
      </c>
      <c r="G1281" s="80">
        <v>0.8710356043245934</v>
      </c>
      <c r="H1281" s="80">
        <v>8.189564715789206</v>
      </c>
      <c r="I1281" s="80">
        <v>5.2119890821580235</v>
      </c>
      <c r="J1281" s="80">
        <v>8.861725738036533</v>
      </c>
      <c r="K1281" s="80">
        <v>4.539828059910697</v>
      </c>
      <c r="P1281" s="1"/>
      <c r="Q1281" s="1"/>
    </row>
    <row r="1282" spans="1:17" ht="12.75">
      <c r="A1282" s="11">
        <v>7187</v>
      </c>
      <c r="B1282" s="14">
        <v>71</v>
      </c>
      <c r="C1282" s="14">
        <v>87</v>
      </c>
      <c r="D1282" s="80">
        <v>0.964486873283901</v>
      </c>
      <c r="E1282" s="80">
        <v>0.9314096061754551</v>
      </c>
      <c r="F1282" s="80">
        <v>0.9350756800938254</v>
      </c>
      <c r="G1282" s="80">
        <v>0.8780677298986</v>
      </c>
      <c r="H1282" s="80">
        <v>8.189564715789206</v>
      </c>
      <c r="I1282" s="80">
        <v>4.946121077754667</v>
      </c>
      <c r="J1282" s="80">
        <v>8.792656486996217</v>
      </c>
      <c r="K1282" s="80">
        <v>4.343029306547658</v>
      </c>
      <c r="P1282" s="1"/>
      <c r="Q1282" s="1"/>
    </row>
    <row r="1283" spans="1:17" ht="12.75">
      <c r="A1283" s="11">
        <v>7188</v>
      </c>
      <c r="B1283" s="14">
        <v>71</v>
      </c>
      <c r="C1283" s="14">
        <v>88</v>
      </c>
      <c r="D1283" s="80">
        <v>0.9680977691984243</v>
      </c>
      <c r="E1283" s="80">
        <v>0.9381681137655221</v>
      </c>
      <c r="F1283" s="80">
        <v>0.9388989313926263</v>
      </c>
      <c r="G1283" s="80">
        <v>0.8848345922644957</v>
      </c>
      <c r="H1283" s="80">
        <v>8.189564715789206</v>
      </c>
      <c r="I1283" s="80">
        <v>4.686737143178807</v>
      </c>
      <c r="J1283" s="80">
        <v>8.729314709832526</v>
      </c>
      <c r="K1283" s="80">
        <v>4.146987149135487</v>
      </c>
      <c r="P1283" s="1"/>
      <c r="Q1283" s="1"/>
    </row>
    <row r="1284" spans="1:17" ht="12.75">
      <c r="A1284" s="11">
        <v>7189</v>
      </c>
      <c r="B1284" s="14">
        <v>71</v>
      </c>
      <c r="C1284" s="14">
        <v>89</v>
      </c>
      <c r="D1284" s="80">
        <v>0.9714076671667313</v>
      </c>
      <c r="E1284" s="80">
        <v>0.9444049274183854</v>
      </c>
      <c r="F1284" s="80">
        <v>0.9425389931030991</v>
      </c>
      <c r="G1284" s="80">
        <v>0.8913226936555907</v>
      </c>
      <c r="H1284" s="80">
        <v>8.189564715789206</v>
      </c>
      <c r="I1284" s="80">
        <v>4.436086549987851</v>
      </c>
      <c r="J1284" s="80">
        <v>8.67166665275255</v>
      </c>
      <c r="K1284" s="80">
        <v>3.9539846130245078</v>
      </c>
      <c r="P1284" s="1"/>
      <c r="Q1284" s="1"/>
    </row>
    <row r="1285" spans="1:17" ht="12.75">
      <c r="A1285" s="11">
        <v>7190</v>
      </c>
      <c r="B1285" s="14">
        <v>71</v>
      </c>
      <c r="C1285" s="14">
        <v>90</v>
      </c>
      <c r="D1285" s="80">
        <v>0.974423134629454</v>
      </c>
      <c r="E1285" s="80">
        <v>0.950121992607164</v>
      </c>
      <c r="F1285" s="80">
        <v>0.9459962759622564</v>
      </c>
      <c r="G1285" s="80">
        <v>0.8975265024095689</v>
      </c>
      <c r="H1285" s="80">
        <v>8.189564715789206</v>
      </c>
      <c r="I1285" s="80">
        <v>4.195454194507296</v>
      </c>
      <c r="J1285" s="80">
        <v>8.619487581080813</v>
      </c>
      <c r="K1285" s="80">
        <v>3.7655313292156887</v>
      </c>
      <c r="P1285" s="1"/>
      <c r="Q1285" s="1"/>
    </row>
    <row r="1286" spans="1:17" ht="12.75">
      <c r="A1286" s="11">
        <v>7240</v>
      </c>
      <c r="B1286" s="14">
        <v>72</v>
      </c>
      <c r="C1286" s="14">
        <v>40</v>
      </c>
      <c r="D1286" s="80">
        <v>0.731729444095136</v>
      </c>
      <c r="E1286" s="80">
        <v>0.5769505889944758</v>
      </c>
      <c r="F1286" s="80">
        <v>0.7321247670903722</v>
      </c>
      <c r="G1286" s="80">
        <v>0.5774422814540119</v>
      </c>
      <c r="H1286" s="80">
        <v>7.9429389974848466</v>
      </c>
      <c r="I1286" s="80">
        <v>13.783123951665887</v>
      </c>
      <c r="J1286" s="80">
        <v>13.767104408937348</v>
      </c>
      <c r="K1286" s="80">
        <v>7.958958540213386</v>
      </c>
      <c r="P1286" s="1"/>
      <c r="Q1286" s="1"/>
    </row>
    <row r="1287" spans="1:17" ht="12.75">
      <c r="A1287" s="11">
        <v>7241</v>
      </c>
      <c r="B1287" s="14">
        <v>72</v>
      </c>
      <c r="C1287" s="14">
        <v>41</v>
      </c>
      <c r="D1287" s="80">
        <v>0.7333594617996305</v>
      </c>
      <c r="E1287" s="80">
        <v>0.5789799393132513</v>
      </c>
      <c r="F1287" s="80">
        <v>0.7333896987851548</v>
      </c>
      <c r="G1287" s="80">
        <v>0.5790176331913123</v>
      </c>
      <c r="H1287" s="80">
        <v>7.9429389974848466</v>
      </c>
      <c r="I1287" s="80">
        <v>13.720078455574168</v>
      </c>
      <c r="J1287" s="80">
        <v>13.718850098513343</v>
      </c>
      <c r="K1287" s="80">
        <v>7.9441673545456695</v>
      </c>
      <c r="P1287" s="1"/>
      <c r="Q1287" s="1"/>
    </row>
    <row r="1288" spans="1:17" ht="12.75">
      <c r="A1288" s="11">
        <v>7242</v>
      </c>
      <c r="B1288" s="14">
        <v>72</v>
      </c>
      <c r="C1288" s="14">
        <v>42</v>
      </c>
      <c r="D1288" s="80">
        <v>0.7351338257536536</v>
      </c>
      <c r="E1288" s="80">
        <v>0.5811949444626964</v>
      </c>
      <c r="F1288" s="80">
        <v>0.7348108107969645</v>
      </c>
      <c r="G1288" s="80">
        <v>0.5807912500895098</v>
      </c>
      <c r="H1288" s="80">
        <v>7.9429389974848466</v>
      </c>
      <c r="I1288" s="80">
        <v>13.653405095911355</v>
      </c>
      <c r="J1288" s="80">
        <v>13.666565879763361</v>
      </c>
      <c r="K1288" s="80">
        <v>7.92977821363284</v>
      </c>
      <c r="P1288" s="1"/>
      <c r="Q1288" s="1"/>
    </row>
    <row r="1289" spans="1:17" ht="12.75">
      <c r="A1289" s="11">
        <v>7243</v>
      </c>
      <c r="B1289" s="14">
        <v>72</v>
      </c>
      <c r="C1289" s="14">
        <v>43</v>
      </c>
      <c r="D1289" s="80">
        <v>0.7370621260159762</v>
      </c>
      <c r="E1289" s="80">
        <v>0.5836091713933718</v>
      </c>
      <c r="F1289" s="80">
        <v>0.7363962873184889</v>
      </c>
      <c r="G1289" s="80">
        <v>0.582774710083569</v>
      </c>
      <c r="H1289" s="80">
        <v>7.9429389974848466</v>
      </c>
      <c r="I1289" s="80">
        <v>13.582810729810578</v>
      </c>
      <c r="J1289" s="80">
        <v>13.610031142110078</v>
      </c>
      <c r="K1289" s="80">
        <v>7.915718585185349</v>
      </c>
      <c r="P1289" s="1"/>
      <c r="Q1289" s="1"/>
    </row>
    <row r="1290" spans="1:17" ht="12.75">
      <c r="A1290" s="11">
        <v>7244</v>
      </c>
      <c r="B1290" s="14">
        <v>72</v>
      </c>
      <c r="C1290" s="14">
        <v>44</v>
      </c>
      <c r="D1290" s="80">
        <v>0.739154061683081</v>
      </c>
      <c r="E1290" s="80">
        <v>0.5862366204803333</v>
      </c>
      <c r="F1290" s="80">
        <v>0.7381527439569674</v>
      </c>
      <c r="G1290" s="80">
        <v>0.5849778889021051</v>
      </c>
      <c r="H1290" s="80">
        <v>7.9429389974848466</v>
      </c>
      <c r="I1290" s="80">
        <v>13.507939235273321</v>
      </c>
      <c r="J1290" s="80">
        <v>13.549032455490064</v>
      </c>
      <c r="K1290" s="80">
        <v>7.901845777268104</v>
      </c>
      <c r="P1290" s="1"/>
      <c r="Q1290" s="1"/>
    </row>
    <row r="1291" spans="1:17" ht="12.75">
      <c r="A1291" s="11">
        <v>7245</v>
      </c>
      <c r="B1291" s="14">
        <v>72</v>
      </c>
      <c r="C1291" s="14">
        <v>45</v>
      </c>
      <c r="D1291" s="80">
        <v>0.7414189182627845</v>
      </c>
      <c r="E1291" s="80">
        <v>0.5890911035963776</v>
      </c>
      <c r="F1291" s="80">
        <v>0.7400849384478277</v>
      </c>
      <c r="G1291" s="80">
        <v>0.5874085968430828</v>
      </c>
      <c r="H1291" s="80">
        <v>7.9429389974848466</v>
      </c>
      <c r="I1291" s="80">
        <v>13.428395766034505</v>
      </c>
      <c r="J1291" s="80">
        <v>13.483379648739428</v>
      </c>
      <c r="K1291" s="80">
        <v>7.887955114779922</v>
      </c>
      <c r="P1291" s="1"/>
      <c r="Q1291" s="1"/>
    </row>
    <row r="1292" spans="1:17" ht="12.75">
      <c r="A1292" s="11">
        <v>7246</v>
      </c>
      <c r="B1292" s="14">
        <v>72</v>
      </c>
      <c r="C1292" s="14">
        <v>46</v>
      </c>
      <c r="D1292" s="80">
        <v>0.7438634145385551</v>
      </c>
      <c r="E1292" s="80">
        <v>0.5921835438061354</v>
      </c>
      <c r="F1292" s="80">
        <v>0.7421957739424297</v>
      </c>
      <c r="G1292" s="80">
        <v>0.5900725713641061</v>
      </c>
      <c r="H1292" s="80">
        <v>7.9429389974848466</v>
      </c>
      <c r="I1292" s="80">
        <v>13.343896372494022</v>
      </c>
      <c r="J1292" s="80">
        <v>13.412968125445152</v>
      </c>
      <c r="K1292" s="80">
        <v>7.873867244533715</v>
      </c>
      <c r="P1292" s="1"/>
      <c r="Q1292" s="1"/>
    </row>
    <row r="1293" spans="1:17" ht="12.75">
      <c r="A1293" s="11">
        <v>7247</v>
      </c>
      <c r="B1293" s="14">
        <v>72</v>
      </c>
      <c r="C1293" s="14">
        <v>47</v>
      </c>
      <c r="D1293" s="80">
        <v>0.746492532894021</v>
      </c>
      <c r="E1293" s="80">
        <v>0.5955230045524561</v>
      </c>
      <c r="F1293" s="80">
        <v>0.7444865314095598</v>
      </c>
      <c r="G1293" s="80">
        <v>0.5929737514049863</v>
      </c>
      <c r="H1293" s="80">
        <v>7.9429389974848466</v>
      </c>
      <c r="I1293" s="80">
        <v>13.254217516930261</v>
      </c>
      <c r="J1293" s="80">
        <v>13.337753431463286</v>
      </c>
      <c r="K1293" s="80">
        <v>7.85940308295182</v>
      </c>
      <c r="P1293" s="1"/>
      <c r="Q1293" s="1"/>
    </row>
    <row r="1294" spans="1:17" ht="12.75">
      <c r="A1294" s="11">
        <v>7248</v>
      </c>
      <c r="B1294" s="14">
        <v>72</v>
      </c>
      <c r="C1294" s="14">
        <v>48</v>
      </c>
      <c r="D1294" s="80">
        <v>0.7493090329325772</v>
      </c>
      <c r="E1294" s="80">
        <v>0.599116050895319</v>
      </c>
      <c r="F1294" s="80">
        <v>0.7469571293829559</v>
      </c>
      <c r="G1294" s="80">
        <v>0.5961145838650572</v>
      </c>
      <c r="H1294" s="80">
        <v>7.9429389974848466</v>
      </c>
      <c r="I1294" s="80">
        <v>13.159238816679528</v>
      </c>
      <c r="J1294" s="80">
        <v>13.25776364297855</v>
      </c>
      <c r="K1294" s="80">
        <v>7.844414171185825</v>
      </c>
      <c r="P1294" s="1"/>
      <c r="Q1294" s="1"/>
    </row>
    <row r="1295" spans="1:17" ht="12.75">
      <c r="A1295" s="11">
        <v>7249</v>
      </c>
      <c r="B1295" s="14">
        <v>72</v>
      </c>
      <c r="C1295" s="14">
        <v>49</v>
      </c>
      <c r="D1295" s="80">
        <v>0.752316023775396</v>
      </c>
      <c r="E1295" s="80">
        <v>0.6029700134489934</v>
      </c>
      <c r="F1295" s="80">
        <v>0.7496063606897193</v>
      </c>
      <c r="G1295" s="80">
        <v>0.5994963003036415</v>
      </c>
      <c r="H1295" s="80">
        <v>7.9429389974848466</v>
      </c>
      <c r="I1295" s="80">
        <v>13.058770494396668</v>
      </c>
      <c r="J1295" s="80">
        <v>13.173024893976354</v>
      </c>
      <c r="K1295" s="80">
        <v>7.828684597905159</v>
      </c>
      <c r="P1295" s="1"/>
      <c r="Q1295" s="1"/>
    </row>
    <row r="1296" spans="1:17" ht="12.75">
      <c r="A1296" s="11">
        <v>7250</v>
      </c>
      <c r="B1296" s="14">
        <v>72</v>
      </c>
      <c r="C1296" s="14">
        <v>50</v>
      </c>
      <c r="D1296" s="80">
        <v>0.7555172235074321</v>
      </c>
      <c r="E1296" s="80">
        <v>0.607093354708591</v>
      </c>
      <c r="F1296" s="80">
        <v>0.752431973745811</v>
      </c>
      <c r="G1296" s="80">
        <v>0.6031189946451101</v>
      </c>
      <c r="H1296" s="80">
        <v>7.9429389974848466</v>
      </c>
      <c r="I1296" s="80">
        <v>12.952536001165964</v>
      </c>
      <c r="J1296" s="80">
        <v>13.083554507523</v>
      </c>
      <c r="K1296" s="80">
        <v>7.811920491127811</v>
      </c>
      <c r="P1296" s="1"/>
      <c r="Q1296" s="1"/>
    </row>
    <row r="1297" spans="1:17" ht="12.75">
      <c r="A1297" s="11">
        <v>7251</v>
      </c>
      <c r="B1297" s="14">
        <v>72</v>
      </c>
      <c r="C1297" s="14">
        <v>51</v>
      </c>
      <c r="D1297" s="80">
        <v>0.7589153872469725</v>
      </c>
      <c r="E1297" s="80">
        <v>0.6114936722289941</v>
      </c>
      <c r="F1297" s="80">
        <v>0.7554308655871496</v>
      </c>
      <c r="G1297" s="80">
        <v>0.6069818419075118</v>
      </c>
      <c r="H1297" s="80">
        <v>7.9429389974848466</v>
      </c>
      <c r="I1297" s="80">
        <v>12.840287284823646</v>
      </c>
      <c r="J1297" s="80">
        <v>12.98940505554463</v>
      </c>
      <c r="K1297" s="80">
        <v>7.7938212267638605</v>
      </c>
      <c r="P1297" s="1"/>
      <c r="Q1297" s="1"/>
    </row>
    <row r="1298" spans="1:17" ht="12.75">
      <c r="A1298" s="11">
        <v>7252</v>
      </c>
      <c r="B1298" s="14">
        <v>72</v>
      </c>
      <c r="C1298" s="14">
        <v>52</v>
      </c>
      <c r="D1298" s="80">
        <v>0.7625116957155837</v>
      </c>
      <c r="E1298" s="80">
        <v>0.6161768909086204</v>
      </c>
      <c r="F1298" s="80">
        <v>0.7585993785632649</v>
      </c>
      <c r="G1298" s="80">
        <v>0.6110834532089245</v>
      </c>
      <c r="H1298" s="80">
        <v>7.9429389974848466</v>
      </c>
      <c r="I1298" s="80">
        <v>12.721857266955888</v>
      </c>
      <c r="J1298" s="80">
        <v>12.89067979451828</v>
      </c>
      <c r="K1298" s="80">
        <v>7.774116469922456</v>
      </c>
      <c r="P1298" s="1"/>
      <c r="Q1298" s="1"/>
    </row>
    <row r="1299" spans="1:17" ht="12.75">
      <c r="A1299" s="11">
        <v>7253</v>
      </c>
      <c r="B1299" s="14">
        <v>72</v>
      </c>
      <c r="C1299" s="14">
        <v>53</v>
      </c>
      <c r="D1299" s="80">
        <v>0.7663066091056759</v>
      </c>
      <c r="E1299" s="80">
        <v>0.6211483460297653</v>
      </c>
      <c r="F1299" s="80">
        <v>0.761933572702094</v>
      </c>
      <c r="G1299" s="80">
        <v>0.615422206678379</v>
      </c>
      <c r="H1299" s="80">
        <v>7.9429389974848466</v>
      </c>
      <c r="I1299" s="80">
        <v>12.597108745540904</v>
      </c>
      <c r="J1299" s="80">
        <v>12.787507281077463</v>
      </c>
      <c r="K1299" s="80">
        <v>7.752540461948289</v>
      </c>
      <c r="P1299" s="1"/>
      <c r="Q1299" s="1"/>
    </row>
    <row r="1300" spans="1:17" ht="12.75">
      <c r="A1300" s="11">
        <v>7254</v>
      </c>
      <c r="B1300" s="14">
        <v>72</v>
      </c>
      <c r="C1300" s="14">
        <v>54</v>
      </c>
      <c r="D1300" s="80">
        <v>0.7703040471132264</v>
      </c>
      <c r="E1300" s="80">
        <v>0.6264182991439724</v>
      </c>
      <c r="F1300" s="80">
        <v>0.7654291922709334</v>
      </c>
      <c r="G1300" s="80">
        <v>0.6199961861068977</v>
      </c>
      <c r="H1300" s="80">
        <v>7.9429389974848466</v>
      </c>
      <c r="I1300" s="80">
        <v>12.465635700008683</v>
      </c>
      <c r="J1300" s="80">
        <v>12.679928106090157</v>
      </c>
      <c r="K1300" s="80">
        <v>7.72864659140337</v>
      </c>
      <c r="P1300" s="1"/>
      <c r="Q1300" s="1"/>
    </row>
    <row r="1301" spans="1:17" ht="12.75">
      <c r="A1301" s="11">
        <v>7255</v>
      </c>
      <c r="B1301" s="14">
        <v>72</v>
      </c>
      <c r="C1301" s="14">
        <v>55</v>
      </c>
      <c r="D1301" s="80">
        <v>0.7745083863280798</v>
      </c>
      <c r="E1301" s="80">
        <v>0.6319981123069854</v>
      </c>
      <c r="F1301" s="80">
        <v>0.7690814025425367</v>
      </c>
      <c r="G1301" s="80">
        <v>0.6248028132251155</v>
      </c>
      <c r="H1301" s="80">
        <v>7.9429389974848466</v>
      </c>
      <c r="I1301" s="80">
        <v>12.326958079647275</v>
      </c>
      <c r="J1301" s="80">
        <v>12.567978990460436</v>
      </c>
      <c r="K1301" s="80">
        <v>7.701918086671686</v>
      </c>
      <c r="P1301" s="1"/>
      <c r="Q1301" s="1"/>
    </row>
    <row r="1302" spans="1:17" ht="12.75">
      <c r="A1302" s="11">
        <v>7256</v>
      </c>
      <c r="B1302" s="14">
        <v>72</v>
      </c>
      <c r="C1302" s="14">
        <v>56</v>
      </c>
      <c r="D1302" s="80">
        <v>0.7789188527457436</v>
      </c>
      <c r="E1302" s="80">
        <v>0.6378927843249973</v>
      </c>
      <c r="F1302" s="80">
        <v>0.7728850180553367</v>
      </c>
      <c r="G1302" s="80">
        <v>0.6298391181163085</v>
      </c>
      <c r="H1302" s="80">
        <v>7.9429389974848466</v>
      </c>
      <c r="I1302" s="80">
        <v>12.18092293242958</v>
      </c>
      <c r="J1302" s="80">
        <v>12.451840172310261</v>
      </c>
      <c r="K1302" s="80">
        <v>7.672021757604165</v>
      </c>
      <c r="P1302" s="1"/>
      <c r="Q1302" s="1"/>
    </row>
    <row r="1303" spans="1:17" ht="12.75">
      <c r="A1303" s="11">
        <v>7257</v>
      </c>
      <c r="B1303" s="14">
        <v>72</v>
      </c>
      <c r="C1303" s="14">
        <v>57</v>
      </c>
      <c r="D1303" s="80">
        <v>0.7835302767027591</v>
      </c>
      <c r="E1303" s="80">
        <v>0.6441017494003864</v>
      </c>
      <c r="F1303" s="80">
        <v>0.7768350163451486</v>
      </c>
      <c r="G1303" s="80">
        <v>0.6351023996974994</v>
      </c>
      <c r="H1303" s="80">
        <v>7.9429389974848466</v>
      </c>
      <c r="I1303" s="80">
        <v>12.027672503994053</v>
      </c>
      <c r="J1303" s="80">
        <v>12.331807831416645</v>
      </c>
      <c r="K1303" s="80">
        <v>7.638803670062254</v>
      </c>
      <c r="P1303" s="1"/>
      <c r="Q1303" s="1"/>
    </row>
    <row r="1304" spans="1:17" ht="12.75">
      <c r="A1304" s="11">
        <v>7258</v>
      </c>
      <c r="B1304" s="14">
        <v>72</v>
      </c>
      <c r="C1304" s="14">
        <v>58</v>
      </c>
      <c r="D1304" s="80">
        <v>0.788332994848211</v>
      </c>
      <c r="E1304" s="80">
        <v>0.6506185211486821</v>
      </c>
      <c r="F1304" s="80">
        <v>0.7809270053803476</v>
      </c>
      <c r="G1304" s="80">
        <v>0.6405908496266829</v>
      </c>
      <c r="H1304" s="80">
        <v>7.9429389974848466</v>
      </c>
      <c r="I1304" s="80">
        <v>11.867672523703659</v>
      </c>
      <c r="J1304" s="80">
        <v>12.208289096137939</v>
      </c>
      <c r="K1304" s="80">
        <v>7.602322425050566</v>
      </c>
      <c r="P1304" s="1"/>
      <c r="Q1304" s="1"/>
    </row>
    <row r="1305" spans="1:17" ht="12.75">
      <c r="A1305" s="11">
        <v>7259</v>
      </c>
      <c r="B1305" s="14">
        <v>72</v>
      </c>
      <c r="C1305" s="14">
        <v>59</v>
      </c>
      <c r="D1305" s="80">
        <v>0.793318290742396</v>
      </c>
      <c r="E1305" s="80">
        <v>0.6574379016663917</v>
      </c>
      <c r="F1305" s="80">
        <v>0.785157448210014</v>
      </c>
      <c r="G1305" s="80">
        <v>0.646303874566411</v>
      </c>
      <c r="H1305" s="80">
        <v>7.9429389974848466</v>
      </c>
      <c r="I1305" s="80">
        <v>11.701337267243586</v>
      </c>
      <c r="J1305" s="80">
        <v>12.081656651300563</v>
      </c>
      <c r="K1305" s="80">
        <v>7.56261961342787</v>
      </c>
      <c r="P1305" s="1"/>
      <c r="Q1305" s="1"/>
    </row>
    <row r="1306" spans="1:17" ht="12.75">
      <c r="A1306" s="11">
        <v>7260</v>
      </c>
      <c r="B1306" s="14">
        <v>72</v>
      </c>
      <c r="C1306" s="14">
        <v>60</v>
      </c>
      <c r="D1306" s="80">
        <v>0.7984810506212033</v>
      </c>
      <c r="E1306" s="80">
        <v>0.6645596818994388</v>
      </c>
      <c r="F1306" s="80">
        <v>0.7895232818952875</v>
      </c>
      <c r="G1306" s="80">
        <v>0.652241608687421</v>
      </c>
      <c r="H1306" s="80">
        <v>7.9429389974848466</v>
      </c>
      <c r="I1306" s="80">
        <v>11.52882058486999</v>
      </c>
      <c r="J1306" s="80">
        <v>11.952183097810579</v>
      </c>
      <c r="K1306" s="80">
        <v>7.519576484544256</v>
      </c>
      <c r="P1306" s="1"/>
      <c r="Q1306" s="1"/>
    </row>
    <row r="1307" spans="1:17" ht="12.75">
      <c r="A1307" s="11">
        <v>7261</v>
      </c>
      <c r="B1307" s="14">
        <v>72</v>
      </c>
      <c r="C1307" s="14">
        <v>61</v>
      </c>
      <c r="D1307" s="80">
        <v>0.8038149207240374</v>
      </c>
      <c r="E1307" s="80">
        <v>0.6719820660092298</v>
      </c>
      <c r="F1307" s="80">
        <v>0.794021535153552</v>
      </c>
      <c r="G1307" s="80">
        <v>0.6584044062964685</v>
      </c>
      <c r="H1307" s="80">
        <v>7.9429389974848466</v>
      </c>
      <c r="I1307" s="80">
        <v>11.350340060338736</v>
      </c>
      <c r="J1307" s="80">
        <v>11.820165149133235</v>
      </c>
      <c r="K1307" s="80">
        <v>7.4731139086903475</v>
      </c>
      <c r="P1307" s="1"/>
      <c r="Q1307" s="1"/>
    </row>
    <row r="1308" spans="1:17" ht="12.75">
      <c r="A1308" s="11">
        <v>7262</v>
      </c>
      <c r="B1308" s="14">
        <v>72</v>
      </c>
      <c r="C1308" s="14">
        <v>62</v>
      </c>
      <c r="D1308" s="80">
        <v>0.8093125978138345</v>
      </c>
      <c r="E1308" s="80">
        <v>0.6797019910586054</v>
      </c>
      <c r="F1308" s="80">
        <v>0.7986492411395449</v>
      </c>
      <c r="G1308" s="80">
        <v>0.6647927220665395</v>
      </c>
      <c r="H1308" s="80">
        <v>7.9429389974848466</v>
      </c>
      <c r="I1308" s="80">
        <v>11.166150695052348</v>
      </c>
      <c r="J1308" s="80">
        <v>11.685913976968164</v>
      </c>
      <c r="K1308" s="80">
        <v>7.423175715569032</v>
      </c>
      <c r="P1308" s="1"/>
      <c r="Q1308" s="1"/>
    </row>
    <row r="1309" spans="1:17" ht="12.75">
      <c r="A1309" s="11">
        <v>7263</v>
      </c>
      <c r="B1309" s="14">
        <v>72</v>
      </c>
      <c r="C1309" s="14">
        <v>63</v>
      </c>
      <c r="D1309" s="80">
        <v>0.8149656419244083</v>
      </c>
      <c r="E1309" s="80">
        <v>0.6877147793687235</v>
      </c>
      <c r="F1309" s="80">
        <v>0.8034033487969704</v>
      </c>
      <c r="G1309" s="80">
        <v>0.6714069841238884</v>
      </c>
      <c r="H1309" s="80">
        <v>7.9429389974848466</v>
      </c>
      <c r="I1309" s="80">
        <v>10.976552833162348</v>
      </c>
      <c r="J1309" s="80">
        <v>11.549757596857141</v>
      </c>
      <c r="K1309" s="80">
        <v>7.369734233790055</v>
      </c>
      <c r="P1309" s="1"/>
      <c r="Q1309" s="1"/>
    </row>
    <row r="1310" spans="1:17" ht="12.75">
      <c r="A1310" s="11">
        <v>7264</v>
      </c>
      <c r="B1310" s="14">
        <v>72</v>
      </c>
      <c r="C1310" s="14">
        <v>64</v>
      </c>
      <c r="D1310" s="80">
        <v>0.8207624177337615</v>
      </c>
      <c r="E1310" s="80">
        <v>0.696011075515318</v>
      </c>
      <c r="F1310" s="80">
        <v>0.8082808241297422</v>
      </c>
      <c r="G1310" s="80">
        <v>0.6782477285720369</v>
      </c>
      <c r="H1310" s="80">
        <v>7.9429389974848466</v>
      </c>
      <c r="I1310" s="80">
        <v>10.78204688352501</v>
      </c>
      <c r="J1310" s="80">
        <v>11.41208707290181</v>
      </c>
      <c r="K1310" s="80">
        <v>7.312898808108047</v>
      </c>
      <c r="P1310" s="1"/>
      <c r="Q1310" s="1"/>
    </row>
    <row r="1311" spans="1:17" ht="12.75">
      <c r="A1311" s="11">
        <v>7265</v>
      </c>
      <c r="B1311" s="14">
        <v>72</v>
      </c>
      <c r="C1311" s="14">
        <v>65</v>
      </c>
      <c r="D1311" s="80">
        <v>0.8266924628414439</v>
      </c>
      <c r="E1311" s="80">
        <v>0.7045829306053919</v>
      </c>
      <c r="F1311" s="80">
        <v>0.8132787143390704</v>
      </c>
      <c r="G1311" s="80">
        <v>0.685315687993348</v>
      </c>
      <c r="H1311" s="80">
        <v>7.9429389974848466</v>
      </c>
      <c r="I1311" s="80">
        <v>10.583019649789476</v>
      </c>
      <c r="J1311" s="80">
        <v>11.273249254931727</v>
      </c>
      <c r="K1311" s="80">
        <v>7.252709392342595</v>
      </c>
      <c r="P1311" s="1"/>
      <c r="Q1311" s="1"/>
    </row>
    <row r="1312" spans="1:17" ht="12.75">
      <c r="A1312" s="11">
        <v>7266</v>
      </c>
      <c r="B1312" s="14">
        <v>72</v>
      </c>
      <c r="C1312" s="14">
        <v>66</v>
      </c>
      <c r="D1312" s="80">
        <v>0.8327492677168667</v>
      </c>
      <c r="E1312" s="80">
        <v>0.7134279250208386</v>
      </c>
      <c r="F1312" s="80">
        <v>0.818393684058172</v>
      </c>
      <c r="G1312" s="80">
        <v>0.692611128610845</v>
      </c>
      <c r="H1312" s="80">
        <v>7.9429389974848466</v>
      </c>
      <c r="I1312" s="80">
        <v>10.379509973405066</v>
      </c>
      <c r="J1312" s="80">
        <v>11.133484853782308</v>
      </c>
      <c r="K1312" s="80">
        <v>7.188964117107604</v>
      </c>
      <c r="P1312" s="1"/>
      <c r="Q1312" s="1"/>
    </row>
    <row r="1313" spans="1:17" ht="12.75">
      <c r="A1313" s="11">
        <v>7267</v>
      </c>
      <c r="B1313" s="14">
        <v>72</v>
      </c>
      <c r="C1313" s="14">
        <v>67</v>
      </c>
      <c r="D1313" s="80">
        <v>0.8389296362891289</v>
      </c>
      <c r="E1313" s="80">
        <v>0.7225484886262582</v>
      </c>
      <c r="F1313" s="80">
        <v>0.8236212631689594</v>
      </c>
      <c r="G1313" s="80">
        <v>0.7001327356423082</v>
      </c>
      <c r="H1313" s="80">
        <v>7.9429389974848466</v>
      </c>
      <c r="I1313" s="80">
        <v>10.171201717661095</v>
      </c>
      <c r="J1313" s="80">
        <v>10.992949431790137</v>
      </c>
      <c r="K1313" s="80">
        <v>7.121191283355806</v>
      </c>
      <c r="P1313" s="1"/>
      <c r="Q1313" s="1"/>
    </row>
    <row r="1314" spans="1:17" ht="12.75">
      <c r="A1314" s="11">
        <v>7268</v>
      </c>
      <c r="B1314" s="14">
        <v>72</v>
      </c>
      <c r="C1314" s="14">
        <v>68</v>
      </c>
      <c r="D1314" s="80">
        <v>0.8452333432620199</v>
      </c>
      <c r="E1314" s="80">
        <v>0.7319516358851788</v>
      </c>
      <c r="F1314" s="80">
        <v>0.8289550212561363</v>
      </c>
      <c r="G1314" s="80">
        <v>0.7078763295200886</v>
      </c>
      <c r="H1314" s="80">
        <v>7.9429389974848466</v>
      </c>
      <c r="I1314" s="80">
        <v>9.957383952091014</v>
      </c>
      <c r="J1314" s="80">
        <v>10.851726545947438</v>
      </c>
      <c r="K1314" s="80">
        <v>7.048596403628421</v>
      </c>
      <c r="P1314" s="1"/>
      <c r="Q1314" s="1"/>
    </row>
    <row r="1315" spans="1:17" ht="12.75">
      <c r="A1315" s="11">
        <v>7269</v>
      </c>
      <c r="B1315" s="14">
        <v>72</v>
      </c>
      <c r="C1315" s="14">
        <v>69</v>
      </c>
      <c r="D1315" s="80">
        <v>0.851668856566721</v>
      </c>
      <c r="E1315" s="80">
        <v>0.7416578934083979</v>
      </c>
      <c r="F1315" s="80">
        <v>0.8343851605875352</v>
      </c>
      <c r="G1315" s="80">
        <v>0.7158326510394396</v>
      </c>
      <c r="H1315" s="80">
        <v>7.9429389974848466</v>
      </c>
      <c r="I1315" s="80">
        <v>9.736404867527444</v>
      </c>
      <c r="J1315" s="80">
        <v>10.709707357096818</v>
      </c>
      <c r="K1315" s="80">
        <v>6.9696365079154745</v>
      </c>
      <c r="P1315" s="1"/>
      <c r="Q1315" s="1"/>
    </row>
    <row r="1316" spans="1:17" ht="12.75">
      <c r="A1316" s="11">
        <v>7270</v>
      </c>
      <c r="B1316" s="14">
        <v>72</v>
      </c>
      <c r="C1316" s="14">
        <v>70</v>
      </c>
      <c r="D1316" s="80">
        <v>0.8582385462236084</v>
      </c>
      <c r="E1316" s="80">
        <v>0.7516793841626507</v>
      </c>
      <c r="F1316" s="80">
        <v>0.8398972199893635</v>
      </c>
      <c r="G1316" s="80">
        <v>0.7239851799869514</v>
      </c>
      <c r="H1316" s="80">
        <v>7.9429389974848466</v>
      </c>
      <c r="I1316" s="80">
        <v>9.506681920448004</v>
      </c>
      <c r="J1316" s="80">
        <v>10.566924096678605</v>
      </c>
      <c r="K1316" s="80">
        <v>6.882696821254246</v>
      </c>
      <c r="P1316" s="1"/>
      <c r="Q1316" s="1"/>
    </row>
    <row r="1317" spans="1:17" ht="12.75">
      <c r="A1317" s="11">
        <v>7271</v>
      </c>
      <c r="B1317" s="14">
        <v>72</v>
      </c>
      <c r="C1317" s="14">
        <v>71</v>
      </c>
      <c r="D1317" s="80">
        <v>0.8649254793309997</v>
      </c>
      <c r="E1317" s="80">
        <v>0.7619988501173324</v>
      </c>
      <c r="F1317" s="80">
        <v>0.8454728641334835</v>
      </c>
      <c r="G1317" s="80">
        <v>0.7323109504038848</v>
      </c>
      <c r="H1317" s="80">
        <v>7.9429389974848466</v>
      </c>
      <c r="I1317" s="80">
        <v>9.267772420208832</v>
      </c>
      <c r="J1317" s="80">
        <v>10.423820188523639</v>
      </c>
      <c r="K1317" s="80">
        <v>6.786891229170042</v>
      </c>
      <c r="P1317" s="1"/>
      <c r="Q1317" s="1"/>
    </row>
    <row r="1318" spans="1:17" ht="12.75">
      <c r="A1318" s="11">
        <v>7272</v>
      </c>
      <c r="B1318" s="14">
        <v>72</v>
      </c>
      <c r="C1318" s="14">
        <v>72</v>
      </c>
      <c r="D1318" s="80">
        <v>0.8716962769603168</v>
      </c>
      <c r="E1318" s="80">
        <v>0.7725723662711309</v>
      </c>
      <c r="F1318" s="80">
        <v>0.8510920464717492</v>
      </c>
      <c r="G1318" s="80">
        <v>0.7407834925836133</v>
      </c>
      <c r="H1318" s="80">
        <v>7.9429389974848466</v>
      </c>
      <c r="I1318" s="80">
        <v>9.0203343406864</v>
      </c>
      <c r="J1318" s="80">
        <v>10.281158561005672</v>
      </c>
      <c r="K1318" s="80">
        <v>6.682114777165577</v>
      </c>
      <c r="P1318" s="1"/>
      <c r="Q1318" s="1"/>
    </row>
    <row r="1319" spans="1:17" ht="12.75">
      <c r="A1319" s="11">
        <v>7273</v>
      </c>
      <c r="B1319" s="14">
        <v>72</v>
      </c>
      <c r="C1319" s="14">
        <v>73</v>
      </c>
      <c r="D1319" s="80">
        <v>0.8785041818304667</v>
      </c>
      <c r="E1319" s="80">
        <v>0.7833325526707146</v>
      </c>
      <c r="F1319" s="80">
        <v>0.8567353287384695</v>
      </c>
      <c r="G1319" s="80">
        <v>0.7493761945719083</v>
      </c>
      <c r="H1319" s="80">
        <v>7.9429389974848466</v>
      </c>
      <c r="I1319" s="80">
        <v>8.766099567326068</v>
      </c>
      <c r="J1319" s="80">
        <v>10.139932229809654</v>
      </c>
      <c r="K1319" s="80">
        <v>6.56910633500126</v>
      </c>
      <c r="P1319" s="1"/>
      <c r="Q1319" s="1"/>
    </row>
    <row r="1320" spans="1:17" ht="12.75">
      <c r="A1320" s="11">
        <v>7274</v>
      </c>
      <c r="B1320" s="14">
        <v>72</v>
      </c>
      <c r="C1320" s="14">
        <v>74</v>
      </c>
      <c r="D1320" s="80">
        <v>0.8853105361654906</v>
      </c>
      <c r="E1320" s="80">
        <v>0.7942216779826359</v>
      </c>
      <c r="F1320" s="80">
        <v>0.8623849325161909</v>
      </c>
      <c r="G1320" s="80">
        <v>0.7580639156121801</v>
      </c>
      <c r="H1320" s="80">
        <v>7.9429389974848466</v>
      </c>
      <c r="I1320" s="80">
        <v>8.506256302654792</v>
      </c>
      <c r="J1320" s="80">
        <v>10.000909340148361</v>
      </c>
      <c r="K1320" s="80">
        <v>6.448285959991278</v>
      </c>
      <c r="P1320" s="1"/>
      <c r="Q1320" s="1"/>
    </row>
    <row r="1321" spans="1:17" ht="12.75">
      <c r="A1321" s="11">
        <v>7275</v>
      </c>
      <c r="B1321" s="14">
        <v>72</v>
      </c>
      <c r="C1321" s="14">
        <v>75</v>
      </c>
      <c r="D1321" s="80">
        <v>0.8920879481236087</v>
      </c>
      <c r="E1321" s="80">
        <v>0.8051974404001113</v>
      </c>
      <c r="F1321" s="80">
        <v>0.8680234443833857</v>
      </c>
      <c r="G1321" s="80">
        <v>0.7668210441960548</v>
      </c>
      <c r="H1321" s="80">
        <v>7.9429389974848466</v>
      </c>
      <c r="I1321" s="80">
        <v>8.241080326984909</v>
      </c>
      <c r="J1321" s="80">
        <v>9.864585502827623</v>
      </c>
      <c r="K1321" s="80">
        <v>6.319433821642132</v>
      </c>
      <c r="P1321" s="1"/>
      <c r="Q1321" s="1"/>
    </row>
    <row r="1322" spans="1:17" ht="12.75">
      <c r="A1322" s="11">
        <v>7276</v>
      </c>
      <c r="B1322" s="14">
        <v>72</v>
      </c>
      <c r="C1322" s="14">
        <v>76</v>
      </c>
      <c r="D1322" s="80">
        <v>0.8988036696050667</v>
      </c>
      <c r="E1322" s="80">
        <v>0.8162065610257144</v>
      </c>
      <c r="F1322" s="80">
        <v>0.8736330999121827</v>
      </c>
      <c r="G1322" s="80">
        <v>0.7756203594442183</v>
      </c>
      <c r="H1322" s="80">
        <v>7.9429389974848466</v>
      </c>
      <c r="I1322" s="80">
        <v>7.971273340203032</v>
      </c>
      <c r="J1322" s="80">
        <v>9.731530444331488</v>
      </c>
      <c r="K1322" s="80">
        <v>6.18268189335639</v>
      </c>
      <c r="P1322" s="1"/>
      <c r="Q1322" s="1"/>
    </row>
    <row r="1323" spans="1:17" ht="12.75">
      <c r="A1323" s="11">
        <v>7277</v>
      </c>
      <c r="B1323" s="14">
        <v>72</v>
      </c>
      <c r="C1323" s="14">
        <v>77</v>
      </c>
      <c r="D1323" s="80">
        <v>0.9054217118917256</v>
      </c>
      <c r="E1323" s="80">
        <v>0.8271877141856073</v>
      </c>
      <c r="F1323" s="80">
        <v>0.8791967097690587</v>
      </c>
      <c r="G1323" s="80">
        <v>0.7844344475361955</v>
      </c>
      <c r="H1323" s="80">
        <v>7.9429389974848466</v>
      </c>
      <c r="I1323" s="80">
        <v>7.697902479305659</v>
      </c>
      <c r="J1323" s="80">
        <v>9.602341598248861</v>
      </c>
      <c r="K1323" s="80">
        <v>6.038499878541645</v>
      </c>
      <c r="P1323" s="1"/>
      <c r="Q1323" s="1"/>
    </row>
    <row r="1324" spans="1:17" ht="12.75">
      <c r="A1324" s="11">
        <v>7278</v>
      </c>
      <c r="B1324" s="14">
        <v>72</v>
      </c>
      <c r="C1324" s="14">
        <v>78</v>
      </c>
      <c r="D1324" s="80">
        <v>0.9119044873639491</v>
      </c>
      <c r="E1324" s="80">
        <v>0.8380739347095678</v>
      </c>
      <c r="F1324" s="80">
        <v>0.8846986166508598</v>
      </c>
      <c r="G1324" s="80">
        <v>0.793237262912915</v>
      </c>
      <c r="H1324" s="80">
        <v>7.9429389974848466</v>
      </c>
      <c r="I1324" s="80">
        <v>7.422383396961946</v>
      </c>
      <c r="J1324" s="80">
        <v>9.477611304350434</v>
      </c>
      <c r="K1324" s="80">
        <v>5.887711090096358</v>
      </c>
      <c r="P1324" s="1"/>
      <c r="Q1324" s="1"/>
    </row>
    <row r="1325" spans="1:17" ht="12.75">
      <c r="A1325" s="11">
        <v>7279</v>
      </c>
      <c r="B1325" s="14">
        <v>72</v>
      </c>
      <c r="C1325" s="14">
        <v>79</v>
      </c>
      <c r="D1325" s="80">
        <v>0.9182262841699388</v>
      </c>
      <c r="E1325" s="80">
        <v>0.8488154879240294</v>
      </c>
      <c r="F1325" s="80">
        <v>0.8901245559360522</v>
      </c>
      <c r="G1325" s="80">
        <v>0.8020040092758066</v>
      </c>
      <c r="H1325" s="80">
        <v>7.9429389974848466</v>
      </c>
      <c r="I1325" s="80">
        <v>7.145273192322084</v>
      </c>
      <c r="J1325" s="80">
        <v>9.357674442193678</v>
      </c>
      <c r="K1325" s="80">
        <v>5.730537747613253</v>
      </c>
      <c r="P1325" s="1"/>
      <c r="Q1325" s="1"/>
    </row>
    <row r="1326" spans="1:17" ht="12.75">
      <c r="A1326" s="11">
        <v>7280</v>
      </c>
      <c r="B1326" s="14">
        <v>72</v>
      </c>
      <c r="C1326" s="14">
        <v>80</v>
      </c>
      <c r="D1326" s="80">
        <v>0.924368358934656</v>
      </c>
      <c r="E1326" s="80">
        <v>0.8593725992290316</v>
      </c>
      <c r="F1326" s="80">
        <v>0.895459956327991</v>
      </c>
      <c r="G1326" s="80">
        <v>0.810708458654937</v>
      </c>
      <c r="H1326" s="80">
        <v>7.9429389974848466</v>
      </c>
      <c r="I1326" s="80">
        <v>6.866548106596771</v>
      </c>
      <c r="J1326" s="80">
        <v>9.242718472302574</v>
      </c>
      <c r="K1326" s="80">
        <v>5.566768631779045</v>
      </c>
      <c r="P1326" s="1"/>
      <c r="Q1326" s="1"/>
    </row>
    <row r="1327" spans="1:17" ht="12.75">
      <c r="A1327" s="11">
        <v>7281</v>
      </c>
      <c r="B1327" s="14">
        <v>72</v>
      </c>
      <c r="C1327" s="14">
        <v>81</v>
      </c>
      <c r="D1327" s="80">
        <v>0.9303058721747028</v>
      </c>
      <c r="E1327" s="80">
        <v>0.8696933527451535</v>
      </c>
      <c r="F1327" s="80">
        <v>0.9006895892305425</v>
      </c>
      <c r="G1327" s="80">
        <v>0.8193223500904617</v>
      </c>
      <c r="H1327" s="80">
        <v>7.9429389974848466</v>
      </c>
      <c r="I1327" s="80">
        <v>6.586841515746216</v>
      </c>
      <c r="J1327" s="80">
        <v>9.133034042876455</v>
      </c>
      <c r="K1327" s="80">
        <v>5.396746470354609</v>
      </c>
      <c r="P1327" s="1"/>
      <c r="Q1327" s="1"/>
    </row>
    <row r="1328" spans="1:17" ht="12.75">
      <c r="A1328" s="11">
        <v>7282</v>
      </c>
      <c r="B1328" s="14">
        <v>72</v>
      </c>
      <c r="C1328" s="14">
        <v>82</v>
      </c>
      <c r="D1328" s="80">
        <v>0.9360108342318386</v>
      </c>
      <c r="E1328" s="80">
        <v>0.8797183886983121</v>
      </c>
      <c r="F1328" s="80">
        <v>0.9057989789857707</v>
      </c>
      <c r="G1328" s="80">
        <v>0.8278177058783713</v>
      </c>
      <c r="H1328" s="80">
        <v>7.9429389974848466</v>
      </c>
      <c r="I1328" s="80">
        <v>6.307369945701943</v>
      </c>
      <c r="J1328" s="80">
        <v>9.02895642460962</v>
      </c>
      <c r="K1328" s="80">
        <v>5.22135251857717</v>
      </c>
      <c r="P1328" s="1"/>
      <c r="Q1328" s="1"/>
    </row>
    <row r="1329" spans="1:17" ht="12.75">
      <c r="A1329" s="11">
        <v>7283</v>
      </c>
      <c r="B1329" s="14">
        <v>72</v>
      </c>
      <c r="C1329" s="14">
        <v>83</v>
      </c>
      <c r="D1329" s="80">
        <v>0.9414547209010838</v>
      </c>
      <c r="E1329" s="80">
        <v>0.8893854044460355</v>
      </c>
      <c r="F1329" s="80">
        <v>0.9107759585964008</v>
      </c>
      <c r="G1329" s="80">
        <v>0.8361695335174149</v>
      </c>
      <c r="H1329" s="80">
        <v>7.9429389974848466</v>
      </c>
      <c r="I1329" s="80">
        <v>6.029884548794651</v>
      </c>
      <c r="J1329" s="80">
        <v>8.930817795950006</v>
      </c>
      <c r="K1329" s="80">
        <v>5.042005750329491</v>
      </c>
      <c r="P1329" s="1"/>
      <c r="Q1329" s="1"/>
    </row>
    <row r="1330" spans="1:17" ht="12.75">
      <c r="A1330" s="11">
        <v>7284</v>
      </c>
      <c r="B1330" s="14">
        <v>72</v>
      </c>
      <c r="C1330" s="14">
        <v>84</v>
      </c>
      <c r="D1330" s="80">
        <v>0.9466250340424509</v>
      </c>
      <c r="E1330" s="80">
        <v>0.8986591336552956</v>
      </c>
      <c r="F1330" s="80">
        <v>0.9156104940003831</v>
      </c>
      <c r="G1330" s="80">
        <v>0.8443557309754217</v>
      </c>
      <c r="H1330" s="80">
        <v>7.9429389974848466</v>
      </c>
      <c r="I1330" s="80">
        <v>5.754899091682715</v>
      </c>
      <c r="J1330" s="80">
        <v>8.838656059920012</v>
      </c>
      <c r="K1330" s="80">
        <v>4.859182029247549</v>
      </c>
      <c r="P1330" s="1"/>
      <c r="Q1330" s="1"/>
    </row>
    <row r="1331" spans="1:17" ht="12.75">
      <c r="A1331" s="11">
        <v>7285</v>
      </c>
      <c r="B1331" s="14">
        <v>72</v>
      </c>
      <c r="C1331" s="14">
        <v>85</v>
      </c>
      <c r="D1331" s="80">
        <v>0.951518367066205</v>
      </c>
      <c r="E1331" s="80">
        <v>0.9075203012255664</v>
      </c>
      <c r="F1331" s="80">
        <v>0.9202916981995175</v>
      </c>
      <c r="G1331" s="80">
        <v>0.8523521553598062</v>
      </c>
      <c r="H1331" s="80">
        <v>7.9429389974848466</v>
      </c>
      <c r="I1331" s="80">
        <v>5.482064905648727</v>
      </c>
      <c r="J1331" s="80">
        <v>8.752354064981528</v>
      </c>
      <c r="K1331" s="80">
        <v>4.672649838152045</v>
      </c>
      <c r="P1331" s="1"/>
      <c r="Q1331" s="1"/>
    </row>
    <row r="1332" spans="1:17" ht="12.75">
      <c r="A1332" s="11">
        <v>7286</v>
      </c>
      <c r="B1332" s="14">
        <v>72</v>
      </c>
      <c r="C1332" s="14">
        <v>86</v>
      </c>
      <c r="D1332" s="80">
        <v>0.9561238507719709</v>
      </c>
      <c r="E1332" s="80">
        <v>0.9159361019661241</v>
      </c>
      <c r="F1332" s="80">
        <v>0.9248067957548398</v>
      </c>
      <c r="G1332" s="80">
        <v>0.8601308044949009</v>
      </c>
      <c r="H1332" s="80">
        <v>7.9429389974848466</v>
      </c>
      <c r="I1332" s="80">
        <v>5.2119890821580235</v>
      </c>
      <c r="J1332" s="80">
        <v>8.67193571738765</v>
      </c>
      <c r="K1332" s="80">
        <v>4.482992362255221</v>
      </c>
      <c r="P1332" s="1"/>
      <c r="Q1332" s="1"/>
    </row>
    <row r="1333" spans="1:17" ht="12.75">
      <c r="A1333" s="11">
        <v>7287</v>
      </c>
      <c r="B1333" s="14">
        <v>72</v>
      </c>
      <c r="C1333" s="14">
        <v>87</v>
      </c>
      <c r="D1333" s="80">
        <v>0.9604270355341294</v>
      </c>
      <c r="E1333" s="80">
        <v>0.9238668844362882</v>
      </c>
      <c r="F1333" s="80">
        <v>0.9291431031821853</v>
      </c>
      <c r="G1333" s="80">
        <v>0.8676631825813985</v>
      </c>
      <c r="H1333" s="80">
        <v>7.9429389974848466</v>
      </c>
      <c r="I1333" s="80">
        <v>4.946121077754667</v>
      </c>
      <c r="J1333" s="80">
        <v>8.597492919481962</v>
      </c>
      <c r="K1333" s="80">
        <v>4.291567155757551</v>
      </c>
      <c r="P1333" s="1"/>
      <c r="Q1333" s="1"/>
    </row>
    <row r="1334" spans="1:17" ht="12.75">
      <c r="A1334" s="11">
        <v>7288</v>
      </c>
      <c r="B1334" s="14">
        <v>72</v>
      </c>
      <c r="C1334" s="14">
        <v>88</v>
      </c>
      <c r="D1334" s="80">
        <v>0.9644127827935821</v>
      </c>
      <c r="E1334" s="80">
        <v>0.9312714246221265</v>
      </c>
      <c r="F1334" s="80">
        <v>0.9332904710281301</v>
      </c>
      <c r="G1334" s="80">
        <v>0.8749246591315879</v>
      </c>
      <c r="H1334" s="80">
        <v>7.9429389974848466</v>
      </c>
      <c r="I1334" s="80">
        <v>4.686737143178807</v>
      </c>
      <c r="J1334" s="80">
        <v>8.529134243228585</v>
      </c>
      <c r="K1334" s="80">
        <v>4.10054189743507</v>
      </c>
      <c r="P1334" s="1"/>
      <c r="Q1334" s="1"/>
    </row>
    <row r="1335" spans="1:17" ht="12.75">
      <c r="A1335" s="11">
        <v>7289</v>
      </c>
      <c r="B1335" s="14">
        <v>72</v>
      </c>
      <c r="C1335" s="14">
        <v>89</v>
      </c>
      <c r="D1335" s="80">
        <v>0.9680734829092619</v>
      </c>
      <c r="E1335" s="80">
        <v>0.9381224992032408</v>
      </c>
      <c r="F1335" s="80">
        <v>0.9372435785412063</v>
      </c>
      <c r="G1335" s="80">
        <v>0.881898767786035</v>
      </c>
      <c r="H1335" s="80">
        <v>7.9429389974848466</v>
      </c>
      <c r="I1335" s="80">
        <v>4.436086549987851</v>
      </c>
      <c r="J1335" s="80">
        <v>8.466846285246207</v>
      </c>
      <c r="K1335" s="80">
        <v>3.9121792622264895</v>
      </c>
      <c r="P1335" s="1"/>
      <c r="Q1335" s="1"/>
    </row>
    <row r="1336" spans="1:17" ht="12.75">
      <c r="A1336" s="11">
        <v>7290</v>
      </c>
      <c r="B1336" s="14">
        <v>72</v>
      </c>
      <c r="C1336" s="14">
        <v>90</v>
      </c>
      <c r="D1336" s="80">
        <v>0.9714145861494424</v>
      </c>
      <c r="E1336" s="80">
        <v>0.9444180068760051</v>
      </c>
      <c r="F1336" s="80">
        <v>0.9410020064591115</v>
      </c>
      <c r="G1336" s="80">
        <v>0.8885777047723733</v>
      </c>
      <c r="H1336" s="80">
        <v>7.9429389974848466</v>
      </c>
      <c r="I1336" s="80">
        <v>4.195454194507296</v>
      </c>
      <c r="J1336" s="80">
        <v>8.410406133359224</v>
      </c>
      <c r="K1336" s="80">
        <v>3.7279870586329196</v>
      </c>
      <c r="P1336" s="1"/>
      <c r="Q1336" s="1"/>
    </row>
    <row r="1337" spans="1:17" ht="12.75">
      <c r="A1337" s="11">
        <v>7340</v>
      </c>
      <c r="B1337" s="14">
        <v>73</v>
      </c>
      <c r="C1337" s="14">
        <v>40</v>
      </c>
      <c r="D1337" s="80">
        <v>0.7176776741967867</v>
      </c>
      <c r="E1337" s="80">
        <v>0.559670263790441</v>
      </c>
      <c r="F1337" s="80">
        <v>0.7186537106461255</v>
      </c>
      <c r="G1337" s="80">
        <v>0.5608583070923866</v>
      </c>
      <c r="H1337" s="80">
        <v>7.693191643507523</v>
      </c>
      <c r="I1337" s="80">
        <v>13.783123951665887</v>
      </c>
      <c r="J1337" s="80">
        <v>13.745936029197555</v>
      </c>
      <c r="K1337" s="80">
        <v>7.730379565975856</v>
      </c>
      <c r="P1337" s="1"/>
      <c r="Q1337" s="1"/>
    </row>
    <row r="1338" spans="1:17" ht="12.75">
      <c r="A1338" s="11">
        <v>7341</v>
      </c>
      <c r="B1338" s="14">
        <v>73</v>
      </c>
      <c r="C1338" s="14">
        <v>41</v>
      </c>
      <c r="D1338" s="80">
        <v>0.7192581774435092</v>
      </c>
      <c r="E1338" s="80">
        <v>0.5615949795084484</v>
      </c>
      <c r="F1338" s="80">
        <v>0.7198149041537362</v>
      </c>
      <c r="G1338" s="80">
        <v>0.5622740855906496</v>
      </c>
      <c r="H1338" s="80">
        <v>7.693191643507523</v>
      </c>
      <c r="I1338" s="80">
        <v>13.720078455574168</v>
      </c>
      <c r="J1338" s="80">
        <v>13.698825531241756</v>
      </c>
      <c r="K1338" s="80">
        <v>7.714444567839937</v>
      </c>
      <c r="P1338" s="1"/>
      <c r="Q1338" s="1"/>
    </row>
    <row r="1339" spans="1:17" ht="12.75">
      <c r="A1339" s="11">
        <v>7342</v>
      </c>
      <c r="B1339" s="14">
        <v>73</v>
      </c>
      <c r="C1339" s="14">
        <v>42</v>
      </c>
      <c r="D1339" s="80">
        <v>0.7209829983748903</v>
      </c>
      <c r="E1339" s="80">
        <v>0.5637008715368589</v>
      </c>
      <c r="F1339" s="80">
        <v>0.7211334310527666</v>
      </c>
      <c r="G1339" s="80">
        <v>0.5638848090668331</v>
      </c>
      <c r="H1339" s="80">
        <v>7.693191643507523</v>
      </c>
      <c r="I1339" s="80">
        <v>13.653405095911355</v>
      </c>
      <c r="J1339" s="80">
        <v>13.647649013798777</v>
      </c>
      <c r="K1339" s="80">
        <v>7.698947725620101</v>
      </c>
      <c r="P1339" s="1"/>
      <c r="Q1339" s="1"/>
    </row>
    <row r="1340" spans="1:17" ht="12.75">
      <c r="A1340" s="11">
        <v>7343</v>
      </c>
      <c r="B1340" s="14">
        <v>73</v>
      </c>
      <c r="C1340" s="14">
        <v>43</v>
      </c>
      <c r="D1340" s="80">
        <v>0.72286276169989</v>
      </c>
      <c r="E1340" s="80">
        <v>0.5660024155389064</v>
      </c>
      <c r="F1340" s="80">
        <v>0.7226192637256914</v>
      </c>
      <c r="G1340" s="80">
        <v>0.5657038995541216</v>
      </c>
      <c r="H1340" s="80">
        <v>7.693191643507523</v>
      </c>
      <c r="I1340" s="80">
        <v>13.582810729810578</v>
      </c>
      <c r="J1340" s="80">
        <v>13.592153376558691</v>
      </c>
      <c r="K1340" s="80">
        <v>7.683848996759409</v>
      </c>
      <c r="P1340" s="1"/>
      <c r="Q1340" s="1"/>
    </row>
    <row r="1341" spans="1:17" ht="12.75">
      <c r="A1341" s="11">
        <v>7344</v>
      </c>
      <c r="B1341" s="14">
        <v>73</v>
      </c>
      <c r="C1341" s="14">
        <v>44</v>
      </c>
      <c r="D1341" s="80">
        <v>0.724908376532855</v>
      </c>
      <c r="E1341" s="80">
        <v>0.5685147352121283</v>
      </c>
      <c r="F1341" s="80">
        <v>0.7242809757924138</v>
      </c>
      <c r="G1341" s="80">
        <v>0.5677433369329125</v>
      </c>
      <c r="H1341" s="80">
        <v>7.693191643507523</v>
      </c>
      <c r="I1341" s="80">
        <v>13.507939235273321</v>
      </c>
      <c r="J1341" s="80">
        <v>13.532088382259756</v>
      </c>
      <c r="K1341" s="80">
        <v>7.669042496521088</v>
      </c>
      <c r="P1341" s="1"/>
      <c r="Q1341" s="1"/>
    </row>
    <row r="1342" spans="1:17" ht="12.75">
      <c r="A1342" s="11">
        <v>7345</v>
      </c>
      <c r="B1342" s="14">
        <v>73</v>
      </c>
      <c r="C1342" s="14">
        <v>45</v>
      </c>
      <c r="D1342" s="80">
        <v>0.7271304392900324</v>
      </c>
      <c r="E1342" s="80">
        <v>0.5712529090879094</v>
      </c>
      <c r="F1342" s="80">
        <v>0.7261253143083478</v>
      </c>
      <c r="G1342" s="80">
        <v>0.570013143729359</v>
      </c>
      <c r="H1342" s="80">
        <v>7.693191643507523</v>
      </c>
      <c r="I1342" s="80">
        <v>13.428395766034505</v>
      </c>
      <c r="J1342" s="80">
        <v>13.467225323702689</v>
      </c>
      <c r="K1342" s="80">
        <v>7.654362085839342</v>
      </c>
      <c r="P1342" s="1"/>
      <c r="Q1342" s="1"/>
    </row>
    <row r="1343" spans="1:17" ht="12.75">
      <c r="A1343" s="11">
        <v>7346</v>
      </c>
      <c r="B1343" s="14">
        <v>73</v>
      </c>
      <c r="C1343" s="14">
        <v>46</v>
      </c>
      <c r="D1343" s="80">
        <v>0.7295369175246122</v>
      </c>
      <c r="E1343" s="80">
        <v>0.5742291356152449</v>
      </c>
      <c r="F1343" s="80">
        <v>0.7281570321447017</v>
      </c>
      <c r="G1343" s="80">
        <v>0.5725211763938035</v>
      </c>
      <c r="H1343" s="80">
        <v>7.693191643507523</v>
      </c>
      <c r="I1343" s="80">
        <v>13.343896372494022</v>
      </c>
      <c r="J1343" s="80">
        <v>13.397424767144262</v>
      </c>
      <c r="K1343" s="80">
        <v>7.6396632488572855</v>
      </c>
      <c r="P1343" s="1"/>
      <c r="Q1343" s="1"/>
    </row>
    <row r="1344" spans="1:17" ht="12.75">
      <c r="A1344" s="11">
        <v>7347</v>
      </c>
      <c r="B1344" s="14">
        <v>73</v>
      </c>
      <c r="C1344" s="14">
        <v>47</v>
      </c>
      <c r="D1344" s="80">
        <v>0.7321339474909253</v>
      </c>
      <c r="E1344" s="80">
        <v>0.5774537035673423</v>
      </c>
      <c r="F1344" s="80">
        <v>0.7303790217165961</v>
      </c>
      <c r="G1344" s="80">
        <v>0.5752732777809861</v>
      </c>
      <c r="H1344" s="80">
        <v>7.693191643507523</v>
      </c>
      <c r="I1344" s="80">
        <v>13.254217516930261</v>
      </c>
      <c r="J1344" s="80">
        <v>13.322612005051152</v>
      </c>
      <c r="K1344" s="80">
        <v>7.624797155386634</v>
      </c>
      <c r="P1344" s="1"/>
      <c r="Q1344" s="1"/>
    </row>
    <row r="1345" spans="1:17" ht="12.75">
      <c r="A1345" s="11">
        <v>7348</v>
      </c>
      <c r="B1345" s="14">
        <v>73</v>
      </c>
      <c r="C1345" s="14">
        <v>48</v>
      </c>
      <c r="D1345" s="80">
        <v>0.7349253101097256</v>
      </c>
      <c r="E1345" s="80">
        <v>0.5809343243858363</v>
      </c>
      <c r="F1345" s="80">
        <v>0.732792553921491</v>
      </c>
      <c r="G1345" s="80">
        <v>0.5782735543333379</v>
      </c>
      <c r="H1345" s="80">
        <v>7.693191643507523</v>
      </c>
      <c r="I1345" s="80">
        <v>13.159238816679528</v>
      </c>
      <c r="J1345" s="80">
        <v>13.242790657344553</v>
      </c>
      <c r="K1345" s="80">
        <v>7.609639802842498</v>
      </c>
      <c r="P1345" s="1"/>
      <c r="Q1345" s="1"/>
    </row>
    <row r="1346" spans="1:17" ht="12.75">
      <c r="A1346" s="11">
        <v>7349</v>
      </c>
      <c r="B1346" s="14">
        <v>73</v>
      </c>
      <c r="C1346" s="14">
        <v>49</v>
      </c>
      <c r="D1346" s="80">
        <v>0.7379150625795609</v>
      </c>
      <c r="E1346" s="80">
        <v>0.5846793990337594</v>
      </c>
      <c r="F1346" s="80">
        <v>0.7353974684157786</v>
      </c>
      <c r="G1346" s="80">
        <v>0.5815245897811978</v>
      </c>
      <c r="H1346" s="80">
        <v>7.693191643507523</v>
      </c>
      <c r="I1346" s="80">
        <v>13.058770494396668</v>
      </c>
      <c r="J1346" s="80">
        <v>13.157965983103361</v>
      </c>
      <c r="K1346" s="80">
        <v>7.593996154800832</v>
      </c>
      <c r="P1346" s="1"/>
      <c r="Q1346" s="1"/>
    </row>
    <row r="1347" spans="1:17" ht="12.75">
      <c r="A1347" s="11">
        <v>7350</v>
      </c>
      <c r="B1347" s="14">
        <v>73</v>
      </c>
      <c r="C1347" s="14">
        <v>50</v>
      </c>
      <c r="D1347" s="80">
        <v>0.7411077880082939</v>
      </c>
      <c r="E1347" s="80">
        <v>0.5886983660011441</v>
      </c>
      <c r="F1347" s="80">
        <v>0.7381922164493395</v>
      </c>
      <c r="G1347" s="80">
        <v>0.5850274709608351</v>
      </c>
      <c r="H1347" s="80">
        <v>7.693191643507523</v>
      </c>
      <c r="I1347" s="80">
        <v>12.952536001165964</v>
      </c>
      <c r="J1347" s="80">
        <v>13.068138265382194</v>
      </c>
      <c r="K1347" s="80">
        <v>7.577589379291291</v>
      </c>
      <c r="P1347" s="1"/>
      <c r="Q1347" s="1"/>
    </row>
    <row r="1348" spans="1:17" ht="12.75">
      <c r="A1348" s="11">
        <v>7351</v>
      </c>
      <c r="B1348" s="14">
        <v>73</v>
      </c>
      <c r="C1348" s="14">
        <v>51</v>
      </c>
      <c r="D1348" s="80">
        <v>0.7445069396149571</v>
      </c>
      <c r="E1348" s="80">
        <v>0.5929996455347651</v>
      </c>
      <c r="F1348" s="80">
        <v>0.7411740207783835</v>
      </c>
      <c r="G1348" s="80">
        <v>0.588781954783521</v>
      </c>
      <c r="H1348" s="80">
        <v>7.693191643507523</v>
      </c>
      <c r="I1348" s="80">
        <v>12.840287284823646</v>
      </c>
      <c r="J1348" s="80">
        <v>12.973349480790715</v>
      </c>
      <c r="K1348" s="80">
        <v>7.560129447540456</v>
      </c>
      <c r="P1348" s="1"/>
      <c r="Q1348" s="1"/>
    </row>
    <row r="1349" spans="1:17" ht="12.75">
      <c r="A1349" s="11">
        <v>7352</v>
      </c>
      <c r="B1349" s="14">
        <v>73</v>
      </c>
      <c r="C1349" s="14">
        <v>52</v>
      </c>
      <c r="D1349" s="80">
        <v>0.7481142424217078</v>
      </c>
      <c r="E1349" s="80">
        <v>0.597589866375432</v>
      </c>
      <c r="F1349" s="80">
        <v>0.7443392635164882</v>
      </c>
      <c r="G1349" s="80">
        <v>0.5927869223664797</v>
      </c>
      <c r="H1349" s="80">
        <v>7.693191643507523</v>
      </c>
      <c r="I1349" s="80">
        <v>12.721857266955888</v>
      </c>
      <c r="J1349" s="80">
        <v>12.873698294398997</v>
      </c>
      <c r="K1349" s="80">
        <v>7.541350616064415</v>
      </c>
      <c r="P1349" s="1"/>
      <c r="Q1349" s="1"/>
    </row>
    <row r="1350" spans="1:17" ht="12.75">
      <c r="A1350" s="11">
        <v>7353</v>
      </c>
      <c r="B1350" s="14">
        <v>73</v>
      </c>
      <c r="C1350" s="14">
        <v>53</v>
      </c>
      <c r="D1350" s="80">
        <v>0.751930606982616</v>
      </c>
      <c r="E1350" s="80">
        <v>0.6024749996742964</v>
      </c>
      <c r="F1350" s="80">
        <v>0.7476838313807272</v>
      </c>
      <c r="G1350" s="80">
        <v>0.5970407873956285</v>
      </c>
      <c r="H1350" s="80">
        <v>7.693191643507523</v>
      </c>
      <c r="I1350" s="80">
        <v>12.597108745540904</v>
      </c>
      <c r="J1350" s="80">
        <v>12.769312664702326</v>
      </c>
      <c r="K1350" s="80">
        <v>7.520987724346099</v>
      </c>
      <c r="P1350" s="1"/>
      <c r="Q1350" s="1"/>
    </row>
    <row r="1351" spans="1:17" ht="12.75">
      <c r="A1351" s="11">
        <v>7354</v>
      </c>
      <c r="B1351" s="14">
        <v>73</v>
      </c>
      <c r="C1351" s="14">
        <v>54</v>
      </c>
      <c r="D1351" s="80">
        <v>0.7559604919743436</v>
      </c>
      <c r="E1351" s="80">
        <v>0.6076659842945717</v>
      </c>
      <c r="F1351" s="80">
        <v>0.7512030934232119</v>
      </c>
      <c r="G1351" s="80">
        <v>0.6015414431818346</v>
      </c>
      <c r="H1351" s="80">
        <v>7.693191643507523</v>
      </c>
      <c r="I1351" s="80">
        <v>12.465635700008683</v>
      </c>
      <c r="J1351" s="80">
        <v>12.660230854353987</v>
      </c>
      <c r="K1351" s="80">
        <v>7.498596489162221</v>
      </c>
      <c r="P1351" s="1"/>
      <c r="Q1351" s="1"/>
    </row>
    <row r="1352" spans="1:17" ht="12.75">
      <c r="A1352" s="11">
        <v>7355</v>
      </c>
      <c r="B1352" s="14">
        <v>73</v>
      </c>
      <c r="C1352" s="14">
        <v>55</v>
      </c>
      <c r="D1352" s="80">
        <v>0.7602088178105295</v>
      </c>
      <c r="E1352" s="80">
        <v>0.6131748869530826</v>
      </c>
      <c r="F1352" s="80">
        <v>0.7548916661010214</v>
      </c>
      <c r="G1352" s="80">
        <v>0.6062859315519361</v>
      </c>
      <c r="H1352" s="80">
        <v>7.693191643507523</v>
      </c>
      <c r="I1352" s="80">
        <v>12.326958079647275</v>
      </c>
      <c r="J1352" s="80">
        <v>12.546488460634185</v>
      </c>
      <c r="K1352" s="80">
        <v>7.473661262520613</v>
      </c>
      <c r="P1352" s="1"/>
      <c r="Q1352" s="1"/>
    </row>
    <row r="1353" spans="1:17" ht="12.75">
      <c r="A1353" s="11">
        <v>7356</v>
      </c>
      <c r="B1353" s="14">
        <v>73</v>
      </c>
      <c r="C1353" s="14">
        <v>56</v>
      </c>
      <c r="D1353" s="80">
        <v>0.7646751317669496</v>
      </c>
      <c r="E1353" s="80">
        <v>0.6190073167047287</v>
      </c>
      <c r="F1353" s="80">
        <v>0.7587436891073855</v>
      </c>
      <c r="G1353" s="80">
        <v>0.6112707604779518</v>
      </c>
      <c r="H1353" s="80">
        <v>7.693191643507523</v>
      </c>
      <c r="I1353" s="80">
        <v>12.18092293242958</v>
      </c>
      <c r="J1353" s="80">
        <v>12.42827255170755</v>
      </c>
      <c r="K1353" s="80">
        <v>7.445842024229552</v>
      </c>
      <c r="P1353" s="1"/>
      <c r="Q1353" s="1"/>
    </row>
    <row r="1354" spans="1:17" ht="12.75">
      <c r="A1354" s="11">
        <v>7357</v>
      </c>
      <c r="B1354" s="14">
        <v>73</v>
      </c>
      <c r="C1354" s="14">
        <v>57</v>
      </c>
      <c r="D1354" s="80">
        <v>0.7693544658578385</v>
      </c>
      <c r="E1354" s="80">
        <v>0.6251633347644568</v>
      </c>
      <c r="F1354" s="80">
        <v>0.7627535356558913</v>
      </c>
      <c r="G1354" s="80">
        <v>0.6164927988379775</v>
      </c>
      <c r="H1354" s="80">
        <v>7.693191643507523</v>
      </c>
      <c r="I1354" s="80">
        <v>12.027672503994053</v>
      </c>
      <c r="J1354" s="80">
        <v>12.305890662007698</v>
      </c>
      <c r="K1354" s="80">
        <v>7.414973485493878</v>
      </c>
      <c r="P1354" s="1"/>
      <c r="Q1354" s="1"/>
    </row>
    <row r="1355" spans="1:17" ht="12.75">
      <c r="A1355" s="11">
        <v>7358</v>
      </c>
      <c r="B1355" s="14">
        <v>73</v>
      </c>
      <c r="C1355" s="14">
        <v>58</v>
      </c>
      <c r="D1355" s="80">
        <v>0.7742372582380092</v>
      </c>
      <c r="E1355" s="80">
        <v>0.6316371284931871</v>
      </c>
      <c r="F1355" s="80">
        <v>0.7669163964369308</v>
      </c>
      <c r="G1355" s="80">
        <v>0.6219500399006844</v>
      </c>
      <c r="H1355" s="80">
        <v>7.693191643507523</v>
      </c>
      <c r="I1355" s="80">
        <v>11.867672523703659</v>
      </c>
      <c r="J1355" s="80">
        <v>12.179764767565436</v>
      </c>
      <c r="K1355" s="80">
        <v>7.381099399645747</v>
      </c>
      <c r="P1355" s="1"/>
      <c r="Q1355" s="1"/>
    </row>
    <row r="1356" spans="1:17" ht="12.75">
      <c r="A1356" s="11">
        <v>7359</v>
      </c>
      <c r="B1356" s="14">
        <v>73</v>
      </c>
      <c r="C1356" s="14">
        <v>59</v>
      </c>
      <c r="D1356" s="80">
        <v>0.7793150345490376</v>
      </c>
      <c r="E1356" s="80">
        <v>0.6384243738488032</v>
      </c>
      <c r="F1356" s="80">
        <v>0.7712285283767253</v>
      </c>
      <c r="G1356" s="80">
        <v>0.6276419547386545</v>
      </c>
      <c r="H1356" s="80">
        <v>7.693191643507523</v>
      </c>
      <c r="I1356" s="80">
        <v>11.701337267243586</v>
      </c>
      <c r="J1356" s="80">
        <v>12.05027871528208</v>
      </c>
      <c r="K1356" s="80">
        <v>7.34425019546903</v>
      </c>
      <c r="P1356" s="1"/>
      <c r="Q1356" s="1"/>
    </row>
    <row r="1357" spans="1:17" ht="12.75">
      <c r="A1357" s="11">
        <v>7360</v>
      </c>
      <c r="B1357" s="14">
        <v>73</v>
      </c>
      <c r="C1357" s="14">
        <v>60</v>
      </c>
      <c r="D1357" s="80">
        <v>0.7845832230917497</v>
      </c>
      <c r="E1357" s="80">
        <v>0.6455260764760296</v>
      </c>
      <c r="F1357" s="80">
        <v>0.7756868774159867</v>
      </c>
      <c r="G1357" s="80">
        <v>0.633569029938057</v>
      </c>
      <c r="H1357" s="80">
        <v>7.693191643507523</v>
      </c>
      <c r="I1357" s="80">
        <v>11.52882058486999</v>
      </c>
      <c r="J1357" s="80">
        <v>11.917708554091533</v>
      </c>
      <c r="K1357" s="80">
        <v>7.304303674285983</v>
      </c>
      <c r="P1357" s="1"/>
      <c r="Q1357" s="1"/>
    </row>
    <row r="1358" spans="1:17" ht="12.75">
      <c r="A1358" s="11">
        <v>7361</v>
      </c>
      <c r="B1358" s="14">
        <v>73</v>
      </c>
      <c r="C1358" s="14">
        <v>61</v>
      </c>
      <c r="D1358" s="80">
        <v>0.7900360996371755</v>
      </c>
      <c r="E1358" s="80">
        <v>0.6529418766896653</v>
      </c>
      <c r="F1358" s="80">
        <v>0.7802886835401691</v>
      </c>
      <c r="G1358" s="80">
        <v>0.6397322653404001</v>
      </c>
      <c r="H1358" s="80">
        <v>7.693191643507523</v>
      </c>
      <c r="I1358" s="80">
        <v>11.350340060338736</v>
      </c>
      <c r="J1358" s="80">
        <v>11.782352944661866</v>
      </c>
      <c r="K1358" s="80">
        <v>7.261178759184393</v>
      </c>
      <c r="P1358" s="1"/>
      <c r="Q1358" s="1"/>
    </row>
    <row r="1359" spans="1:17" ht="12.75">
      <c r="A1359" s="11">
        <v>7362</v>
      </c>
      <c r="B1359" s="14">
        <v>73</v>
      </c>
      <c r="C1359" s="14">
        <v>62</v>
      </c>
      <c r="D1359" s="80">
        <v>0.7956671121775792</v>
      </c>
      <c r="E1359" s="80">
        <v>0.6606704179708837</v>
      </c>
      <c r="F1359" s="80">
        <v>0.7850314254911374</v>
      </c>
      <c r="G1359" s="80">
        <v>0.6461331115567968</v>
      </c>
      <c r="H1359" s="80">
        <v>7.693191643507523</v>
      </c>
      <c r="I1359" s="80">
        <v>11.166150695052348</v>
      </c>
      <c r="J1359" s="80">
        <v>11.644522645853607</v>
      </c>
      <c r="K1359" s="80">
        <v>7.214819692706262</v>
      </c>
      <c r="P1359" s="1"/>
      <c r="Q1359" s="1"/>
    </row>
    <row r="1360" spans="1:17" ht="12.75">
      <c r="A1360" s="11">
        <v>7363</v>
      </c>
      <c r="B1360" s="14">
        <v>73</v>
      </c>
      <c r="C1360" s="14">
        <v>63</v>
      </c>
      <c r="D1360" s="80">
        <v>0.8014686692267758</v>
      </c>
      <c r="E1360" s="80">
        <v>0.6687089847786364</v>
      </c>
      <c r="F1360" s="80">
        <v>0.789912708135803</v>
      </c>
      <c r="G1360" s="80">
        <v>0.6527733275497051</v>
      </c>
      <c r="H1360" s="80">
        <v>7.693191643507523</v>
      </c>
      <c r="I1360" s="80">
        <v>10.976552833162348</v>
      </c>
      <c r="J1360" s="80">
        <v>11.504543558741341</v>
      </c>
      <c r="K1360" s="80">
        <v>7.165200917928528</v>
      </c>
      <c r="P1360" s="1"/>
      <c r="Q1360" s="1"/>
    </row>
    <row r="1361" spans="1:17" ht="12.75">
      <c r="A1361" s="11">
        <v>7364</v>
      </c>
      <c r="B1361" s="14">
        <v>73</v>
      </c>
      <c r="C1361" s="14">
        <v>64</v>
      </c>
      <c r="D1361" s="80">
        <v>0.8074299296085562</v>
      </c>
      <c r="E1361" s="80">
        <v>0.6770503049330293</v>
      </c>
      <c r="F1361" s="80">
        <v>0.7949303278350976</v>
      </c>
      <c r="G1361" s="80">
        <v>0.6596550773757411</v>
      </c>
      <c r="H1361" s="80">
        <v>7.693191643507523</v>
      </c>
      <c r="I1361" s="80">
        <v>10.78204688352501</v>
      </c>
      <c r="J1361" s="80">
        <v>11.362806555811975</v>
      </c>
      <c r="K1361" s="80">
        <v>7.112431971220559</v>
      </c>
      <c r="P1361" s="1"/>
      <c r="Q1361" s="1"/>
    </row>
    <row r="1362" spans="1:17" ht="12.75">
      <c r="A1362" s="11">
        <v>7365</v>
      </c>
      <c r="B1362" s="14">
        <v>73</v>
      </c>
      <c r="C1362" s="14">
        <v>65</v>
      </c>
      <c r="D1362" s="80">
        <v>0.8135413784694641</v>
      </c>
      <c r="E1362" s="80">
        <v>0.6856887917659817</v>
      </c>
      <c r="F1362" s="80">
        <v>0.8000823091046122</v>
      </c>
      <c r="G1362" s="80">
        <v>0.6667809927092456</v>
      </c>
      <c r="H1362" s="80">
        <v>7.693191643507523</v>
      </c>
      <c r="I1362" s="80">
        <v>10.583019649789476</v>
      </c>
      <c r="J1362" s="80">
        <v>11.21965494534892</v>
      </c>
      <c r="K1362" s="80">
        <v>7.05655634794808</v>
      </c>
      <c r="P1362" s="1"/>
      <c r="Q1362" s="1"/>
    </row>
    <row r="1363" spans="1:17" ht="12.75">
      <c r="A1363" s="11">
        <v>7366</v>
      </c>
      <c r="B1363" s="14">
        <v>73</v>
      </c>
      <c r="C1363" s="14">
        <v>66</v>
      </c>
      <c r="D1363" s="80">
        <v>0.8197977620202714</v>
      </c>
      <c r="E1363" s="80">
        <v>0.6946248158587442</v>
      </c>
      <c r="F1363" s="80">
        <v>0.8053663667614566</v>
      </c>
      <c r="G1363" s="80">
        <v>0.6741534344535249</v>
      </c>
      <c r="H1363" s="80">
        <v>7.693191643507523</v>
      </c>
      <c r="I1363" s="80">
        <v>10.379509973405066</v>
      </c>
      <c r="J1363" s="80">
        <v>11.075319320396948</v>
      </c>
      <c r="K1363" s="80">
        <v>6.9973822965156405</v>
      </c>
      <c r="P1363" s="1"/>
      <c r="Q1363" s="1"/>
    </row>
    <row r="1364" spans="1:17" ht="12.75">
      <c r="A1364" s="11">
        <v>7367</v>
      </c>
      <c r="B1364" s="14">
        <v>73</v>
      </c>
      <c r="C1364" s="14">
        <v>67</v>
      </c>
      <c r="D1364" s="80">
        <v>0.8261974214748047</v>
      </c>
      <c r="E1364" s="80">
        <v>0.7038640371107796</v>
      </c>
      <c r="F1364" s="80">
        <v>0.8107790519193668</v>
      </c>
      <c r="G1364" s="80">
        <v>0.6817732678085933</v>
      </c>
      <c r="H1364" s="80">
        <v>7.693191643507523</v>
      </c>
      <c r="I1364" s="80">
        <v>10.171201717661095</v>
      </c>
      <c r="J1364" s="80">
        <v>10.929939928578435</v>
      </c>
      <c r="K1364" s="80">
        <v>6.934453432590182</v>
      </c>
      <c r="P1364" s="1"/>
      <c r="Q1364" s="1"/>
    </row>
    <row r="1365" spans="1:17" ht="12.75">
      <c r="A1365" s="11">
        <v>7368</v>
      </c>
      <c r="B1365" s="14">
        <v>73</v>
      </c>
      <c r="C1365" s="14">
        <v>68</v>
      </c>
      <c r="D1365" s="80">
        <v>0.8327419364468391</v>
      </c>
      <c r="E1365" s="80">
        <v>0.713417163410825</v>
      </c>
      <c r="F1365" s="80">
        <v>0.8163148112447244</v>
      </c>
      <c r="G1365" s="80">
        <v>0.689638443565501</v>
      </c>
      <c r="H1365" s="80">
        <v>7.693191643507523</v>
      </c>
      <c r="I1365" s="80">
        <v>9.957383952091014</v>
      </c>
      <c r="J1365" s="80">
        <v>10.783580824894395</v>
      </c>
      <c r="K1365" s="80">
        <v>6.866994770704144</v>
      </c>
      <c r="P1365" s="1"/>
      <c r="Q1365" s="1"/>
    </row>
    <row r="1366" spans="1:17" ht="12.75">
      <c r="A1366" s="11">
        <v>7369</v>
      </c>
      <c r="B1366" s="14">
        <v>73</v>
      </c>
      <c r="C1366" s="14">
        <v>69</v>
      </c>
      <c r="D1366" s="80">
        <v>0.8394422386365258</v>
      </c>
      <c r="E1366" s="80">
        <v>0.7233093145461913</v>
      </c>
      <c r="F1366" s="80">
        <v>0.8219644122868767</v>
      </c>
      <c r="G1366" s="80">
        <v>0.697741580016717</v>
      </c>
      <c r="H1366" s="80">
        <v>7.693191643507523</v>
      </c>
      <c r="I1366" s="80">
        <v>9.736404867527444</v>
      </c>
      <c r="J1366" s="80">
        <v>10.636101995083912</v>
      </c>
      <c r="K1366" s="80">
        <v>6.793494515951053</v>
      </c>
      <c r="P1366" s="1"/>
      <c r="Q1366" s="1"/>
    </row>
    <row r="1367" spans="1:17" ht="12.75">
      <c r="A1367" s="11">
        <v>7370</v>
      </c>
      <c r="B1367" s="14">
        <v>73</v>
      </c>
      <c r="C1367" s="14">
        <v>70</v>
      </c>
      <c r="D1367" s="80">
        <v>0.8463028718954664</v>
      </c>
      <c r="E1367" s="80">
        <v>0.7335572322326382</v>
      </c>
      <c r="F1367" s="80">
        <v>0.8277134810687694</v>
      </c>
      <c r="G1367" s="80">
        <v>0.7060675591692317</v>
      </c>
      <c r="H1367" s="80">
        <v>7.693191643507523</v>
      </c>
      <c r="I1367" s="80">
        <v>9.506681920448004</v>
      </c>
      <c r="J1367" s="80">
        <v>10.487513864586541</v>
      </c>
      <c r="K1367" s="80">
        <v>6.712359699368987</v>
      </c>
      <c r="P1367" s="1"/>
      <c r="Q1367" s="1"/>
    </row>
    <row r="1368" spans="1:17" ht="12.75">
      <c r="A1368" s="11">
        <v>7371</v>
      </c>
      <c r="B1368" s="14">
        <v>73</v>
      </c>
      <c r="C1368" s="14">
        <v>71</v>
      </c>
      <c r="D1368" s="80">
        <v>0.853307755498525</v>
      </c>
      <c r="E1368" s="80">
        <v>0.744147141333836</v>
      </c>
      <c r="F1368" s="80">
        <v>0.833543303427938</v>
      </c>
      <c r="G1368" s="80">
        <v>0.7145942973086983</v>
      </c>
      <c r="H1368" s="80">
        <v>7.693191643507523</v>
      </c>
      <c r="I1368" s="80">
        <v>9.267772420208832</v>
      </c>
      <c r="J1368" s="80">
        <v>10.33826674348029</v>
      </c>
      <c r="K1368" s="80">
        <v>6.622697320236064</v>
      </c>
      <c r="P1368" s="1"/>
      <c r="Q1368" s="1"/>
    </row>
    <row r="1369" spans="1:17" ht="12.75">
      <c r="A1369" s="11">
        <v>7372</v>
      </c>
      <c r="B1369" s="14">
        <v>73</v>
      </c>
      <c r="C1369" s="14">
        <v>72</v>
      </c>
      <c r="D1369" s="80">
        <v>0.8604230009235676</v>
      </c>
      <c r="E1369" s="80">
        <v>0.7550371777100583</v>
      </c>
      <c r="F1369" s="80">
        <v>0.8394331350817889</v>
      </c>
      <c r="G1369" s="80">
        <v>0.7232957966113798</v>
      </c>
      <c r="H1369" s="80">
        <v>7.693191643507523</v>
      </c>
      <c r="I1369" s="80">
        <v>9.0203343406864</v>
      </c>
      <c r="J1369" s="80">
        <v>10.189156071546167</v>
      </c>
      <c r="K1369" s="80">
        <v>6.524369912647755</v>
      </c>
      <c r="P1369" s="1"/>
      <c r="Q1369" s="1"/>
    </row>
    <row r="1370" spans="1:17" ht="12.75">
      <c r="A1370" s="11">
        <v>7373</v>
      </c>
      <c r="B1370" s="14">
        <v>73</v>
      </c>
      <c r="C1370" s="14">
        <v>73</v>
      </c>
      <c r="D1370" s="80">
        <v>0.8675999807485469</v>
      </c>
      <c r="E1370" s="80">
        <v>0.7661603375546358</v>
      </c>
      <c r="F1370" s="80">
        <v>0.8453627037423614</v>
      </c>
      <c r="G1370" s="80">
        <v>0.7321456759471697</v>
      </c>
      <c r="H1370" s="80">
        <v>7.693191643507523</v>
      </c>
      <c r="I1370" s="80">
        <v>8.766099567326068</v>
      </c>
      <c r="J1370" s="80">
        <v>10.041229317693455</v>
      </c>
      <c r="K1370" s="80">
        <v>6.418061893140136</v>
      </c>
      <c r="P1370" s="1"/>
      <c r="Q1370" s="1"/>
    </row>
    <row r="1371" spans="1:17" ht="12.75">
      <c r="A1371" s="11">
        <v>7374</v>
      </c>
      <c r="B1371" s="14">
        <v>73</v>
      </c>
      <c r="C1371" s="14">
        <v>74</v>
      </c>
      <c r="D1371" s="80">
        <v>0.8747983007585655</v>
      </c>
      <c r="E1371" s="80">
        <v>0.7774591005346749</v>
      </c>
      <c r="F1371" s="80">
        <v>0.851313359525171</v>
      </c>
      <c r="G1371" s="80">
        <v>0.7411188826687026</v>
      </c>
      <c r="H1371" s="80">
        <v>7.693191643507523</v>
      </c>
      <c r="I1371" s="80">
        <v>8.506256302654792</v>
      </c>
      <c r="J1371" s="80">
        <v>9.895300779445186</v>
      </c>
      <c r="K1371" s="80">
        <v>6.304147166717129</v>
      </c>
      <c r="P1371" s="1"/>
      <c r="Q1371" s="1"/>
    </row>
    <row r="1372" spans="1:17" ht="12.75">
      <c r="A1372" s="11">
        <v>7375</v>
      </c>
      <c r="B1372" s="14">
        <v>73</v>
      </c>
      <c r="C1372" s="14">
        <v>75</v>
      </c>
      <c r="D1372" s="80">
        <v>0.8819892889536312</v>
      </c>
      <c r="E1372" s="80">
        <v>0.7888916273331369</v>
      </c>
      <c r="F1372" s="80">
        <v>0.8572666640295318</v>
      </c>
      <c r="G1372" s="80">
        <v>0.7501895998347652</v>
      </c>
      <c r="H1372" s="80">
        <v>7.693191643507523</v>
      </c>
      <c r="I1372" s="80">
        <v>8.241080326984909</v>
      </c>
      <c r="J1372" s="80">
        <v>9.751899217785468</v>
      </c>
      <c r="K1372" s="80">
        <v>6.182372752706964</v>
      </c>
      <c r="P1372" s="1"/>
      <c r="Q1372" s="1"/>
    </row>
    <row r="1373" spans="1:17" ht="12.75">
      <c r="A1373" s="11">
        <v>7376</v>
      </c>
      <c r="B1373" s="14">
        <v>73</v>
      </c>
      <c r="C1373" s="14">
        <v>76</v>
      </c>
      <c r="D1373" s="80">
        <v>0.889138101000236</v>
      </c>
      <c r="E1373" s="80">
        <v>0.800403814431271</v>
      </c>
      <c r="F1373" s="80">
        <v>0.8632036133374734</v>
      </c>
      <c r="G1373" s="80">
        <v>0.7593300114822824</v>
      </c>
      <c r="H1373" s="80">
        <v>7.693191643507523</v>
      </c>
      <c r="I1373" s="80">
        <v>7.971273340203032</v>
      </c>
      <c r="J1373" s="80">
        <v>9.611637906765775</v>
      </c>
      <c r="K1373" s="80">
        <v>6.05282707694478</v>
      </c>
      <c r="P1373" s="1"/>
      <c r="Q1373" s="1"/>
    </row>
    <row r="1374" spans="1:17" ht="12.75">
      <c r="A1374" s="11">
        <v>7377</v>
      </c>
      <c r="B1374" s="14">
        <v>73</v>
      </c>
      <c r="C1374" s="14">
        <v>77</v>
      </c>
      <c r="D1374" s="80">
        <v>0.8962059317989945</v>
      </c>
      <c r="E1374" s="80">
        <v>0.811932187252249</v>
      </c>
      <c r="F1374" s="80">
        <v>0.8691056502083845</v>
      </c>
      <c r="G1374" s="80">
        <v>0.7685117980901843</v>
      </c>
      <c r="H1374" s="80">
        <v>7.693191643507523</v>
      </c>
      <c r="I1374" s="80">
        <v>7.697902479305659</v>
      </c>
      <c r="J1374" s="80">
        <v>9.475165246919103</v>
      </c>
      <c r="K1374" s="80">
        <v>5.91592887589408</v>
      </c>
      <c r="P1374" s="1"/>
      <c r="Q1374" s="1"/>
    </row>
    <row r="1375" spans="1:17" ht="12.75">
      <c r="A1375" s="11">
        <v>7378</v>
      </c>
      <c r="B1375" s="14">
        <v>73</v>
      </c>
      <c r="C1375" s="14">
        <v>78</v>
      </c>
      <c r="D1375" s="80">
        <v>0.9031517491518263</v>
      </c>
      <c r="E1375" s="80">
        <v>0.823406290460792</v>
      </c>
      <c r="F1375" s="80">
        <v>0.8749557178942203</v>
      </c>
      <c r="G1375" s="80">
        <v>0.7777078038710967</v>
      </c>
      <c r="H1375" s="80">
        <v>7.693191643507523</v>
      </c>
      <c r="I1375" s="80">
        <v>7.422383396961946</v>
      </c>
      <c r="J1375" s="80">
        <v>9.343129549328903</v>
      </c>
      <c r="K1375" s="80">
        <v>5.772445491140566</v>
      </c>
      <c r="P1375" s="1"/>
      <c r="Q1375" s="1"/>
    </row>
    <row r="1376" spans="1:17" ht="12.75">
      <c r="A1376" s="11">
        <v>7379</v>
      </c>
      <c r="B1376" s="14">
        <v>73</v>
      </c>
      <c r="C1376" s="14">
        <v>79</v>
      </c>
      <c r="D1376" s="80">
        <v>0.9099469746157243</v>
      </c>
      <c r="E1376" s="80">
        <v>0.8347731291130217</v>
      </c>
      <c r="F1376" s="80">
        <v>0.8807381211919008</v>
      </c>
      <c r="G1376" s="80">
        <v>0.7868919132042608</v>
      </c>
      <c r="H1376" s="80">
        <v>7.693191643507523</v>
      </c>
      <c r="I1376" s="80">
        <v>7.145273192322084</v>
      </c>
      <c r="J1376" s="80">
        <v>9.215907143156167</v>
      </c>
      <c r="K1376" s="80">
        <v>5.622557692673441</v>
      </c>
      <c r="P1376" s="1"/>
      <c r="Q1376" s="1"/>
    </row>
    <row r="1377" spans="1:17" ht="12.75">
      <c r="A1377" s="11">
        <v>7380</v>
      </c>
      <c r="B1377" s="14">
        <v>73</v>
      </c>
      <c r="C1377" s="14">
        <v>80</v>
      </c>
      <c r="D1377" s="80">
        <v>0.9165702637162839</v>
      </c>
      <c r="E1377" s="80">
        <v>0.8459895767210008</v>
      </c>
      <c r="F1377" s="80">
        <v>0.8864366720392501</v>
      </c>
      <c r="G1377" s="80">
        <v>0.7960361568861709</v>
      </c>
      <c r="H1377" s="80">
        <v>7.693191643507523</v>
      </c>
      <c r="I1377" s="80">
        <v>6.866548106596771</v>
      </c>
      <c r="J1377" s="80">
        <v>9.093719184254988</v>
      </c>
      <c r="K1377" s="80">
        <v>5.466020565849307</v>
      </c>
      <c r="P1377" s="1"/>
      <c r="Q1377" s="1"/>
    </row>
    <row r="1378" spans="1:17" ht="12.75">
      <c r="A1378" s="11">
        <v>7381</v>
      </c>
      <c r="B1378" s="14">
        <v>73</v>
      </c>
      <c r="C1378" s="14">
        <v>81</v>
      </c>
      <c r="D1378" s="80">
        <v>0.922993269267337</v>
      </c>
      <c r="E1378" s="80">
        <v>0.8569986084809212</v>
      </c>
      <c r="F1378" s="80">
        <v>0.8920343002275707</v>
      </c>
      <c r="G1378" s="80">
        <v>0.8051100322065837</v>
      </c>
      <c r="H1378" s="80">
        <v>7.693191643507523</v>
      </c>
      <c r="I1378" s="80">
        <v>6.586841515746216</v>
      </c>
      <c r="J1378" s="80">
        <v>8.976900974371642</v>
      </c>
      <c r="K1378" s="80">
        <v>5.303132184882099</v>
      </c>
      <c r="P1378" s="1"/>
      <c r="Q1378" s="1"/>
    </row>
    <row r="1379" spans="1:17" ht="12.75">
      <c r="A1379" s="11">
        <v>7382</v>
      </c>
      <c r="B1379" s="14">
        <v>73</v>
      </c>
      <c r="C1379" s="14">
        <v>82</v>
      </c>
      <c r="D1379" s="80">
        <v>0.929183811139363</v>
      </c>
      <c r="E1379" s="80">
        <v>0.867734183612661</v>
      </c>
      <c r="F1379" s="80">
        <v>0.8975145979205194</v>
      </c>
      <c r="G1379" s="80">
        <v>0.8140829767248161</v>
      </c>
      <c r="H1379" s="80">
        <v>7.693191643507523</v>
      </c>
      <c r="I1379" s="80">
        <v>6.307369945701943</v>
      </c>
      <c r="J1379" s="80">
        <v>8.865839088507787</v>
      </c>
      <c r="K1379" s="80">
        <v>5.134722500701679</v>
      </c>
      <c r="P1379" s="1"/>
      <c r="Q1379" s="1"/>
    </row>
    <row r="1380" spans="1:17" ht="12.75">
      <c r="A1380" s="11">
        <v>7383</v>
      </c>
      <c r="B1380" s="14">
        <v>73</v>
      </c>
      <c r="C1380" s="14">
        <v>83</v>
      </c>
      <c r="D1380" s="80">
        <v>0.9351087409080273</v>
      </c>
      <c r="E1380" s="80">
        <v>0.878126037030088</v>
      </c>
      <c r="F1380" s="80">
        <v>0.902863536827075</v>
      </c>
      <c r="G1380" s="80">
        <v>0.822927290390102</v>
      </c>
      <c r="H1380" s="80">
        <v>7.693191643507523</v>
      </c>
      <c r="I1380" s="80">
        <v>6.029884548794651</v>
      </c>
      <c r="J1380" s="80">
        <v>8.760919639197448</v>
      </c>
      <c r="K1380" s="80">
        <v>4.962156553104725</v>
      </c>
      <c r="P1380" s="1"/>
      <c r="Q1380" s="1"/>
    </row>
    <row r="1381" spans="1:17" ht="12.75">
      <c r="A1381" s="11">
        <v>7384</v>
      </c>
      <c r="B1381" s="14">
        <v>73</v>
      </c>
      <c r="C1381" s="14">
        <v>84</v>
      </c>
      <c r="D1381" s="80">
        <v>0.9407522455324548</v>
      </c>
      <c r="E1381" s="80">
        <v>0.8881323957274695</v>
      </c>
      <c r="F1381" s="80">
        <v>0.9080693051571319</v>
      </c>
      <c r="G1381" s="80">
        <v>0.8316180774529885</v>
      </c>
      <c r="H1381" s="80">
        <v>7.693191643507523</v>
      </c>
      <c r="I1381" s="80">
        <v>5.754899091682715</v>
      </c>
      <c r="J1381" s="80">
        <v>8.662212616629109</v>
      </c>
      <c r="K1381" s="80">
        <v>4.785878118561129</v>
      </c>
      <c r="P1381" s="1"/>
      <c r="Q1381" s="1"/>
    </row>
    <row r="1382" spans="1:17" ht="12.75">
      <c r="A1382" s="11">
        <v>7385</v>
      </c>
      <c r="B1382" s="14">
        <v>73</v>
      </c>
      <c r="C1382" s="14">
        <v>85</v>
      </c>
      <c r="D1382" s="80">
        <v>0.946108403103874</v>
      </c>
      <c r="E1382" s="80">
        <v>0.8977283870629778</v>
      </c>
      <c r="F1382" s="80">
        <v>0.9131190618991399</v>
      </c>
      <c r="G1382" s="80">
        <v>0.8401279568805949</v>
      </c>
      <c r="H1382" s="80">
        <v>7.693191643507523</v>
      </c>
      <c r="I1382" s="80">
        <v>5.482064905648727</v>
      </c>
      <c r="J1382" s="80">
        <v>8.569620560486774</v>
      </c>
      <c r="K1382" s="80">
        <v>4.605635988669476</v>
      </c>
      <c r="P1382" s="1"/>
      <c r="Q1382" s="1"/>
    </row>
    <row r="1383" spans="1:17" ht="12.75">
      <c r="A1383" s="11">
        <v>7386</v>
      </c>
      <c r="B1383" s="14">
        <v>73</v>
      </c>
      <c r="C1383" s="14">
        <v>86</v>
      </c>
      <c r="D1383" s="80">
        <v>0.9511629817790624</v>
      </c>
      <c r="E1383" s="80">
        <v>0.9068739618995311</v>
      </c>
      <c r="F1383" s="80">
        <v>0.9179978219950802</v>
      </c>
      <c r="G1383" s="80">
        <v>0.8484251147144235</v>
      </c>
      <c r="H1383" s="80">
        <v>7.693191643507523</v>
      </c>
      <c r="I1383" s="80">
        <v>5.2119890821580235</v>
      </c>
      <c r="J1383" s="80">
        <v>8.483198290745303</v>
      </c>
      <c r="K1383" s="80">
        <v>4.421982434920244</v>
      </c>
      <c r="P1383" s="1"/>
      <c r="Q1383" s="1"/>
    </row>
    <row r="1384" spans="1:17" ht="12.75">
      <c r="A1384" s="11">
        <v>7387</v>
      </c>
      <c r="B1384" s="14">
        <v>73</v>
      </c>
      <c r="C1384" s="14">
        <v>87</v>
      </c>
      <c r="D1384" s="80">
        <v>0.9558977061489757</v>
      </c>
      <c r="E1384" s="80">
        <v>0.9155211248026452</v>
      </c>
      <c r="F1384" s="80">
        <v>0.9226906552757305</v>
      </c>
      <c r="G1384" s="80">
        <v>0.8564769810957938</v>
      </c>
      <c r="H1384" s="80">
        <v>7.693191643507523</v>
      </c>
      <c r="I1384" s="80">
        <v>4.946121077754667</v>
      </c>
      <c r="J1384" s="80">
        <v>8.403073872452598</v>
      </c>
      <c r="K1384" s="80">
        <v>4.236238848809592</v>
      </c>
      <c r="P1384" s="1"/>
      <c r="Q1384" s="1"/>
    </row>
    <row r="1385" spans="1:17" ht="12.75">
      <c r="A1385" s="11">
        <v>7388</v>
      </c>
      <c r="B1385" s="14">
        <v>73</v>
      </c>
      <c r="C1385" s="14">
        <v>88</v>
      </c>
      <c r="D1385" s="80">
        <v>0.9602934776798991</v>
      </c>
      <c r="E1385" s="80">
        <v>0.9236197498001146</v>
      </c>
      <c r="F1385" s="80">
        <v>0.9271853942898074</v>
      </c>
      <c r="G1385" s="80">
        <v>0.8642550067409082</v>
      </c>
      <c r="H1385" s="80">
        <v>7.693191643507523</v>
      </c>
      <c r="I1385" s="80">
        <v>4.686737143178807</v>
      </c>
      <c r="J1385" s="80">
        <v>8.329392745415467</v>
      </c>
      <c r="K1385" s="80">
        <v>4.050536041270865</v>
      </c>
      <c r="P1385" s="1"/>
      <c r="Q1385" s="1"/>
    </row>
    <row r="1386" spans="1:17" ht="12.75">
      <c r="A1386" s="11">
        <v>7389</v>
      </c>
      <c r="B1386" s="14">
        <v>73</v>
      </c>
      <c r="C1386" s="14">
        <v>89</v>
      </c>
      <c r="D1386" s="80">
        <v>0.9643395579066925</v>
      </c>
      <c r="E1386" s="80">
        <v>0.9311348768835649</v>
      </c>
      <c r="F1386" s="80">
        <v>0.9314751816795911</v>
      </c>
      <c r="G1386" s="80">
        <v>0.8717393978211541</v>
      </c>
      <c r="H1386" s="80">
        <v>7.693191643507523</v>
      </c>
      <c r="I1386" s="80">
        <v>4.436086549987851</v>
      </c>
      <c r="J1386" s="80">
        <v>8.262166775726444</v>
      </c>
      <c r="K1386" s="80">
        <v>3.86711141776893</v>
      </c>
      <c r="P1386" s="1"/>
      <c r="Q1386" s="1"/>
    </row>
    <row r="1387" spans="1:17" ht="12.75">
      <c r="A1387" s="11">
        <v>7390</v>
      </c>
      <c r="B1387" s="14">
        <v>73</v>
      </c>
      <c r="C1387" s="14">
        <v>90</v>
      </c>
      <c r="D1387" s="80">
        <v>0.9680398338971486</v>
      </c>
      <c r="E1387" s="80">
        <v>0.9380593030947405</v>
      </c>
      <c r="F1387" s="80">
        <v>0.9355585755692469</v>
      </c>
      <c r="G1387" s="80">
        <v>0.8789197358319358</v>
      </c>
      <c r="H1387" s="80">
        <v>7.693191643507523</v>
      </c>
      <c r="I1387" s="80">
        <v>4.195454194507296</v>
      </c>
      <c r="J1387" s="80">
        <v>8.20117834568348</v>
      </c>
      <c r="K1387" s="80">
        <v>3.68746749233134</v>
      </c>
      <c r="P1387" s="1"/>
      <c r="Q1387" s="1"/>
    </row>
    <row r="1388" spans="1:17" ht="12.75">
      <c r="A1388" s="11">
        <v>7440</v>
      </c>
      <c r="B1388" s="14">
        <v>74</v>
      </c>
      <c r="C1388" s="14">
        <v>40</v>
      </c>
      <c r="D1388" s="80">
        <v>0.7031547769912047</v>
      </c>
      <c r="E1388" s="80">
        <v>0.5422040847112649</v>
      </c>
      <c r="F1388" s="80">
        <v>0.7048536922416623</v>
      </c>
      <c r="G1388" s="80">
        <v>0.544227079226003</v>
      </c>
      <c r="H1388" s="80">
        <v>7.440241835736533</v>
      </c>
      <c r="I1388" s="80">
        <v>13.783123951665887</v>
      </c>
      <c r="J1388" s="80">
        <v>13.722216496577332</v>
      </c>
      <c r="K1388" s="80">
        <v>7.50114929082509</v>
      </c>
      <c r="P1388" s="1"/>
      <c r="Q1388" s="1"/>
    </row>
    <row r="1389" spans="1:17" ht="12.75">
      <c r="A1389" s="11">
        <v>7441</v>
      </c>
      <c r="B1389" s="14">
        <v>74</v>
      </c>
      <c r="C1389" s="14">
        <v>41</v>
      </c>
      <c r="D1389" s="80">
        <v>0.7046819291018648</v>
      </c>
      <c r="E1389" s="80">
        <v>0.544022310116166</v>
      </c>
      <c r="F1389" s="80">
        <v>0.7058998616247296</v>
      </c>
      <c r="G1389" s="80">
        <v>0.545475454867797</v>
      </c>
      <c r="H1389" s="80">
        <v>7.440241835736533</v>
      </c>
      <c r="I1389" s="80">
        <v>13.720078455574168</v>
      </c>
      <c r="J1389" s="80">
        <v>13.67635425493452</v>
      </c>
      <c r="K1389" s="80">
        <v>7.483966036376181</v>
      </c>
      <c r="P1389" s="1"/>
      <c r="Q1389" s="1"/>
    </row>
    <row r="1390" spans="1:17" ht="12.75">
      <c r="A1390" s="11">
        <v>7442</v>
      </c>
      <c r="B1390" s="14">
        <v>74</v>
      </c>
      <c r="C1390" s="14">
        <v>42</v>
      </c>
      <c r="D1390" s="80">
        <v>0.7063523864279914</v>
      </c>
      <c r="E1390" s="80">
        <v>0.5460160705139471</v>
      </c>
      <c r="F1390" s="80">
        <v>0.7071028787080302</v>
      </c>
      <c r="G1390" s="80">
        <v>0.5469134914628277</v>
      </c>
      <c r="H1390" s="80">
        <v>7.440241835736533</v>
      </c>
      <c r="I1390" s="80">
        <v>13.653405095911355</v>
      </c>
      <c r="J1390" s="80">
        <v>13.626415480286646</v>
      </c>
      <c r="K1390" s="80">
        <v>7.467231451361243</v>
      </c>
      <c r="P1390" s="1"/>
      <c r="Q1390" s="1"/>
    </row>
    <row r="1391" spans="1:17" ht="12.75">
      <c r="A1391" s="11">
        <v>7443</v>
      </c>
      <c r="B1391" s="14">
        <v>74</v>
      </c>
      <c r="C1391" s="14">
        <v>43</v>
      </c>
      <c r="D1391" s="80">
        <v>0.7081776477063138</v>
      </c>
      <c r="E1391" s="80">
        <v>0.5482004910461097</v>
      </c>
      <c r="F1391" s="80">
        <v>0.7084743456233167</v>
      </c>
      <c r="G1391" s="80">
        <v>0.5485561538963319</v>
      </c>
      <c r="H1391" s="80">
        <v>7.440241835736533</v>
      </c>
      <c r="I1391" s="80">
        <v>13.582810729810578</v>
      </c>
      <c r="J1391" s="80">
        <v>13.57211815250039</v>
      </c>
      <c r="K1391" s="80">
        <v>7.4509344130467206</v>
      </c>
      <c r="P1391" s="1"/>
      <c r="Q1391" s="1"/>
    </row>
    <row r="1392" spans="1:17" ht="12.75">
      <c r="A1392" s="11">
        <v>7444</v>
      </c>
      <c r="B1392" s="14">
        <v>74</v>
      </c>
      <c r="C1392" s="14">
        <v>44</v>
      </c>
      <c r="D1392" s="80">
        <v>0.7101697375490607</v>
      </c>
      <c r="E1392" s="80">
        <v>0.5505916230917147</v>
      </c>
      <c r="F1392" s="80">
        <v>0.7100247775228463</v>
      </c>
      <c r="G1392" s="80">
        <v>0.5504173763581117</v>
      </c>
      <c r="H1392" s="80">
        <v>7.440241835736533</v>
      </c>
      <c r="I1392" s="80">
        <v>13.507939235273321</v>
      </c>
      <c r="J1392" s="80">
        <v>13.513176597125916</v>
      </c>
      <c r="K1392" s="80">
        <v>7.435004473883939</v>
      </c>
      <c r="P1392" s="1"/>
      <c r="Q1392" s="1"/>
    </row>
    <row r="1393" spans="1:17" ht="12.75">
      <c r="A1393" s="11">
        <v>7445</v>
      </c>
      <c r="B1393" s="14">
        <v>74</v>
      </c>
      <c r="C1393" s="14">
        <v>45</v>
      </c>
      <c r="D1393" s="80">
        <v>0.7123405429726751</v>
      </c>
      <c r="E1393" s="80">
        <v>0.5532056936739261</v>
      </c>
      <c r="F1393" s="80">
        <v>0.7117630407942273</v>
      </c>
      <c r="G1393" s="80">
        <v>0.5525094088536672</v>
      </c>
      <c r="H1393" s="80">
        <v>7.440241835736533</v>
      </c>
      <c r="I1393" s="80">
        <v>13.428395766034505</v>
      </c>
      <c r="J1393" s="80">
        <v>13.449322595226226</v>
      </c>
      <c r="K1393" s="80">
        <v>7.419315006544812</v>
      </c>
      <c r="P1393" s="1"/>
      <c r="Q1393" s="1"/>
    </row>
    <row r="1394" spans="1:17" ht="12.75">
      <c r="A1394" s="11">
        <v>7446</v>
      </c>
      <c r="B1394" s="14">
        <v>74</v>
      </c>
      <c r="C1394" s="14">
        <v>46</v>
      </c>
      <c r="D1394" s="80">
        <v>0.7146993590951939</v>
      </c>
      <c r="E1394" s="80">
        <v>0.5560561759009256</v>
      </c>
      <c r="F1394" s="80">
        <v>0.713696042196234</v>
      </c>
      <c r="G1394" s="80">
        <v>0.5548424521796526</v>
      </c>
      <c r="H1394" s="80">
        <v>7.440241835736533</v>
      </c>
      <c r="I1394" s="80">
        <v>13.343896372494022</v>
      </c>
      <c r="J1394" s="80">
        <v>13.380378023284802</v>
      </c>
      <c r="K1394" s="80">
        <v>7.403760184945753</v>
      </c>
      <c r="P1394" s="1"/>
      <c r="Q1394" s="1"/>
    </row>
    <row r="1395" spans="1:17" ht="12.75">
      <c r="A1395" s="11">
        <v>7447</v>
      </c>
      <c r="B1395" s="14">
        <v>74</v>
      </c>
      <c r="C1395" s="14">
        <v>47</v>
      </c>
      <c r="D1395" s="80">
        <v>0.7172536150874629</v>
      </c>
      <c r="E1395" s="80">
        <v>0.5591546572998229</v>
      </c>
      <c r="F1395" s="80">
        <v>0.7158286842134328</v>
      </c>
      <c r="G1395" s="80">
        <v>0.5574246016973061</v>
      </c>
      <c r="H1395" s="80">
        <v>7.440241835736533</v>
      </c>
      <c r="I1395" s="80">
        <v>13.254217516930261</v>
      </c>
      <c r="J1395" s="80">
        <v>13.306232432482485</v>
      </c>
      <c r="K1395" s="80">
        <v>7.388226920184309</v>
      </c>
      <c r="P1395" s="1"/>
      <c r="Q1395" s="1"/>
    </row>
    <row r="1396" spans="1:17" ht="12.75">
      <c r="A1396" s="11">
        <v>7448</v>
      </c>
      <c r="B1396" s="14">
        <v>74</v>
      </c>
      <c r="C1396" s="14">
        <v>48</v>
      </c>
      <c r="D1396" s="80">
        <v>0.7200082675463279</v>
      </c>
      <c r="E1396" s="80">
        <v>0.5625100924196532</v>
      </c>
      <c r="F1396" s="80">
        <v>0.7181639953547323</v>
      </c>
      <c r="G1396" s="80">
        <v>0.5602619935406443</v>
      </c>
      <c r="H1396" s="80">
        <v>7.440241835736533</v>
      </c>
      <c r="I1396" s="80">
        <v>13.159238816679528</v>
      </c>
      <c r="J1396" s="80">
        <v>13.22685927950576</v>
      </c>
      <c r="K1396" s="80">
        <v>7.372621372910302</v>
      </c>
      <c r="P1396" s="1"/>
      <c r="Q1396" s="1"/>
    </row>
    <row r="1397" spans="1:17" ht="12.75">
      <c r="A1397" s="11">
        <v>7449</v>
      </c>
      <c r="B1397" s="14">
        <v>74</v>
      </c>
      <c r="C1397" s="14">
        <v>49</v>
      </c>
      <c r="D1397" s="80">
        <v>0.7229685029859372</v>
      </c>
      <c r="E1397" s="80">
        <v>0.5661320843305561</v>
      </c>
      <c r="F1397" s="80">
        <v>0.7207032922710757</v>
      </c>
      <c r="G1397" s="80">
        <v>0.5633589830388188</v>
      </c>
      <c r="H1397" s="80">
        <v>7.440241835736533</v>
      </c>
      <c r="I1397" s="80">
        <v>13.058770494396668</v>
      </c>
      <c r="J1397" s="80">
        <v>13.142236664672561</v>
      </c>
      <c r="K1397" s="80">
        <v>7.35677566546064</v>
      </c>
      <c r="P1397" s="1"/>
      <c r="Q1397" s="1"/>
    </row>
    <row r="1398" spans="1:17" ht="12.75">
      <c r="A1398" s="11">
        <v>7450</v>
      </c>
      <c r="B1398" s="14">
        <v>74</v>
      </c>
      <c r="C1398" s="14">
        <v>50</v>
      </c>
      <c r="D1398" s="80">
        <v>0.7261399656477772</v>
      </c>
      <c r="E1398" s="80">
        <v>0.5700312014211252</v>
      </c>
      <c r="F1398" s="80">
        <v>0.7234461560354037</v>
      </c>
      <c r="G1398" s="80">
        <v>0.5667180898446048</v>
      </c>
      <c r="H1398" s="80">
        <v>7.440241835736533</v>
      </c>
      <c r="I1398" s="80">
        <v>12.952536001165964</v>
      </c>
      <c r="J1398" s="80">
        <v>13.052341375678246</v>
      </c>
      <c r="K1398" s="80">
        <v>7.34043646122425</v>
      </c>
      <c r="P1398" s="1"/>
      <c r="Q1398" s="1"/>
    </row>
    <row r="1399" spans="1:17" ht="12.75">
      <c r="A1399" s="11">
        <v>7451</v>
      </c>
      <c r="B1399" s="14">
        <v>74</v>
      </c>
      <c r="C1399" s="14">
        <v>51</v>
      </c>
      <c r="D1399" s="80">
        <v>0.7295270194032493</v>
      </c>
      <c r="E1399" s="80">
        <v>0.574216870979094</v>
      </c>
      <c r="F1399" s="80">
        <v>0.7263905529417887</v>
      </c>
      <c r="G1399" s="80">
        <v>0.5703401106356495</v>
      </c>
      <c r="H1399" s="80">
        <v>7.440241835736533</v>
      </c>
      <c r="I1399" s="80">
        <v>12.840287284823646</v>
      </c>
      <c r="J1399" s="80">
        <v>12.957198249940337</v>
      </c>
      <c r="K1399" s="80">
        <v>7.3233308706198414</v>
      </c>
      <c r="P1399" s="1"/>
      <c r="Q1399" s="1"/>
    </row>
    <row r="1400" spans="1:17" ht="12.75">
      <c r="A1400" s="11">
        <v>7452</v>
      </c>
      <c r="B1400" s="14">
        <v>74</v>
      </c>
      <c r="C1400" s="14">
        <v>52</v>
      </c>
      <c r="D1400" s="80">
        <v>0.7331320957336617</v>
      </c>
      <c r="E1400" s="80">
        <v>0.5786965582169442</v>
      </c>
      <c r="F1400" s="80">
        <v>0.7295331976246419</v>
      </c>
      <c r="G1400" s="80">
        <v>0.574224526182544</v>
      </c>
      <c r="H1400" s="80">
        <v>7.440241835736533</v>
      </c>
      <c r="I1400" s="80">
        <v>12.721857266955888</v>
      </c>
      <c r="J1400" s="80">
        <v>12.856896641412723</v>
      </c>
      <c r="K1400" s="80">
        <v>7.3052024612797</v>
      </c>
      <c r="P1400" s="1"/>
      <c r="Q1400" s="1"/>
    </row>
    <row r="1401" spans="1:17" ht="12.75">
      <c r="A1401" s="11">
        <v>7453</v>
      </c>
      <c r="B1401" s="14">
        <v>74</v>
      </c>
      <c r="C1401" s="14">
        <v>53</v>
      </c>
      <c r="D1401" s="80">
        <v>0.7369566802034945</v>
      </c>
      <c r="E1401" s="80">
        <v>0.5834769630114149</v>
      </c>
      <c r="F1401" s="80">
        <v>0.7328700004592956</v>
      </c>
      <c r="G1401" s="80">
        <v>0.5783700178552622</v>
      </c>
      <c r="H1401" s="80">
        <v>7.440241835736533</v>
      </c>
      <c r="I1401" s="80">
        <v>12.597108745540904</v>
      </c>
      <c r="J1401" s="80">
        <v>12.751560571194265</v>
      </c>
      <c r="K1401" s="80">
        <v>7.285790010083172</v>
      </c>
      <c r="P1401" s="1"/>
      <c r="Q1401" s="1"/>
    </row>
    <row r="1402" spans="1:17" ht="12.75">
      <c r="A1402" s="11">
        <v>7454</v>
      </c>
      <c r="B1402" s="14">
        <v>74</v>
      </c>
      <c r="C1402" s="14">
        <v>54</v>
      </c>
      <c r="D1402" s="80">
        <v>0.7410058803227437</v>
      </c>
      <c r="E1402" s="80">
        <v>0.5885697708409802</v>
      </c>
      <c r="F1402" s="80">
        <v>0.7363961025687901</v>
      </c>
      <c r="G1402" s="80">
        <v>0.582774478668367</v>
      </c>
      <c r="H1402" s="80">
        <v>7.440241835736533</v>
      </c>
      <c r="I1402" s="80">
        <v>12.465635700008683</v>
      </c>
      <c r="J1402" s="80">
        <v>12.641223189402872</v>
      </c>
      <c r="K1402" s="80">
        <v>7.264654346342343</v>
      </c>
      <c r="P1402" s="1"/>
      <c r="Q1402" s="1"/>
    </row>
    <row r="1403" spans="1:17" ht="12.75">
      <c r="A1403" s="11">
        <v>7455</v>
      </c>
      <c r="B1403" s="14">
        <v>74</v>
      </c>
      <c r="C1403" s="14">
        <v>55</v>
      </c>
      <c r="D1403" s="80">
        <v>0.7452852376608724</v>
      </c>
      <c r="E1403" s="80">
        <v>0.5939877813026552</v>
      </c>
      <c r="F1403" s="80">
        <v>0.740105635218652</v>
      </c>
      <c r="G1403" s="80">
        <v>0.5874346738165591</v>
      </c>
      <c r="H1403" s="80">
        <v>7.440241835736533</v>
      </c>
      <c r="I1403" s="80">
        <v>12.326958079647275</v>
      </c>
      <c r="J1403" s="80">
        <v>12.52591731671581</v>
      </c>
      <c r="K1403" s="80">
        <v>7.241282598667995</v>
      </c>
      <c r="P1403" s="1"/>
      <c r="Q1403" s="1"/>
    </row>
    <row r="1404" spans="1:17" ht="12.75">
      <c r="A1404" s="11">
        <v>7456</v>
      </c>
      <c r="B1404" s="14">
        <v>74</v>
      </c>
      <c r="C1404" s="14">
        <v>56</v>
      </c>
      <c r="D1404" s="80">
        <v>0.7497946792954462</v>
      </c>
      <c r="E1404" s="80">
        <v>0.5997372328126963</v>
      </c>
      <c r="F1404" s="80">
        <v>0.7439920654044653</v>
      </c>
      <c r="G1404" s="80">
        <v>0.5923466284821274</v>
      </c>
      <c r="H1404" s="80">
        <v>7.440241835736533</v>
      </c>
      <c r="I1404" s="80">
        <v>12.18092293242958</v>
      </c>
      <c r="J1404" s="80">
        <v>12.40583613734082</v>
      </c>
      <c r="K1404" s="80">
        <v>7.21532863082529</v>
      </c>
      <c r="P1404" s="1"/>
      <c r="Q1404" s="1"/>
    </row>
    <row r="1405" spans="1:17" ht="12.75">
      <c r="A1405" s="11">
        <v>7457</v>
      </c>
      <c r="B1405" s="14">
        <v>74</v>
      </c>
      <c r="C1405" s="14">
        <v>57</v>
      </c>
      <c r="D1405" s="80">
        <v>0.7545294055003066</v>
      </c>
      <c r="E1405" s="80">
        <v>0.6058187234827326</v>
      </c>
      <c r="F1405" s="80">
        <v>0.7480489949595366</v>
      </c>
      <c r="G1405" s="80">
        <v>0.5975066052487887</v>
      </c>
      <c r="H1405" s="80">
        <v>7.440241835736533</v>
      </c>
      <c r="I1405" s="80">
        <v>12.027672503994053</v>
      </c>
      <c r="J1405" s="80">
        <v>12.281300572824899</v>
      </c>
      <c r="K1405" s="80">
        <v>7.186613766905685</v>
      </c>
      <c r="P1405" s="1"/>
      <c r="Q1405" s="1"/>
    </row>
    <row r="1406" spans="1:17" ht="12.75">
      <c r="A1406" s="11">
        <v>7458</v>
      </c>
      <c r="B1406" s="14">
        <v>74</v>
      </c>
      <c r="C1406" s="14">
        <v>58</v>
      </c>
      <c r="D1406" s="80">
        <v>0.7594798840797997</v>
      </c>
      <c r="E1406" s="80">
        <v>0.6122269800635662</v>
      </c>
      <c r="F1406" s="80">
        <v>0.7522709669383016</v>
      </c>
      <c r="G1406" s="80">
        <v>0.6029121283588044</v>
      </c>
      <c r="H1406" s="80">
        <v>7.440241835736533</v>
      </c>
      <c r="I1406" s="80">
        <v>11.867672523703659</v>
      </c>
      <c r="J1406" s="80">
        <v>12.152750659508714</v>
      </c>
      <c r="K1406" s="80">
        <v>7.155163699931476</v>
      </c>
      <c r="P1406" s="1"/>
      <c r="Q1406" s="1"/>
    </row>
    <row r="1407" spans="1:17" ht="12.75">
      <c r="A1407" s="11">
        <v>7459</v>
      </c>
      <c r="B1407" s="14">
        <v>74</v>
      </c>
      <c r="C1407" s="14">
        <v>59</v>
      </c>
      <c r="D1407" s="80">
        <v>0.7646378200076808</v>
      </c>
      <c r="E1407" s="80">
        <v>0.6189584176958562</v>
      </c>
      <c r="F1407" s="80">
        <v>0.7566538278885016</v>
      </c>
      <c r="G1407" s="80">
        <v>0.6085624783028228</v>
      </c>
      <c r="H1407" s="80">
        <v>7.440241835736533</v>
      </c>
      <c r="I1407" s="80">
        <v>11.701337267243586</v>
      </c>
      <c r="J1407" s="80">
        <v>12.02058429616918</v>
      </c>
      <c r="K1407" s="80">
        <v>7.120994806810938</v>
      </c>
      <c r="P1407" s="1"/>
      <c r="Q1407" s="1"/>
    </row>
    <row r="1408" spans="1:17" ht="12.75">
      <c r="A1408" s="11">
        <v>7460</v>
      </c>
      <c r="B1408" s="14">
        <v>74</v>
      </c>
      <c r="C1408" s="14">
        <v>60</v>
      </c>
      <c r="D1408" s="80">
        <v>0.769999116450608</v>
      </c>
      <c r="E1408" s="80">
        <v>0.6260150923095543</v>
      </c>
      <c r="F1408" s="80">
        <v>0.7611943307256193</v>
      </c>
      <c r="G1408" s="80">
        <v>0.6144582234366766</v>
      </c>
      <c r="H1408" s="80">
        <v>7.440241835736533</v>
      </c>
      <c r="I1408" s="80">
        <v>11.52882058486999</v>
      </c>
      <c r="J1408" s="80">
        <v>11.885083805707122</v>
      </c>
      <c r="K1408" s="80">
        <v>7.083978614899401</v>
      </c>
      <c r="P1408" s="1"/>
      <c r="Q1408" s="1"/>
    </row>
    <row r="1409" spans="1:17" ht="12.75">
      <c r="A1409" s="11">
        <v>7461</v>
      </c>
      <c r="B1409" s="14">
        <v>74</v>
      </c>
      <c r="C1409" s="14">
        <v>61</v>
      </c>
      <c r="D1409" s="80">
        <v>0.7755586201674246</v>
      </c>
      <c r="E1409" s="80">
        <v>0.6333979177368145</v>
      </c>
      <c r="F1409" s="80">
        <v>0.7658897435555394</v>
      </c>
      <c r="G1409" s="80">
        <v>0.6206007441848103</v>
      </c>
      <c r="H1409" s="80">
        <v>7.440241835736533</v>
      </c>
      <c r="I1409" s="80">
        <v>11.350340060338736</v>
      </c>
      <c r="J1409" s="80">
        <v>11.746552407878383</v>
      </c>
      <c r="K1409" s="80">
        <v>7.044029488196884</v>
      </c>
      <c r="P1409" s="1"/>
      <c r="Q1409" s="1"/>
    </row>
    <row r="1410" spans="1:17" ht="12.75">
      <c r="A1410" s="11">
        <v>7462</v>
      </c>
      <c r="B1410" s="14">
        <v>74</v>
      </c>
      <c r="C1410" s="14">
        <v>62</v>
      </c>
      <c r="D1410" s="80">
        <v>0.7813104701744232</v>
      </c>
      <c r="E1410" s="80">
        <v>0.6411070672771653</v>
      </c>
      <c r="F1410" s="80">
        <v>0.7707378095823608</v>
      </c>
      <c r="G1410" s="80">
        <v>0.6269922036083322</v>
      </c>
      <c r="H1410" s="80">
        <v>7.440241835736533</v>
      </c>
      <c r="I1410" s="80">
        <v>11.166150695052348</v>
      </c>
      <c r="J1410" s="80">
        <v>11.605303100675298</v>
      </c>
      <c r="K1410" s="80">
        <v>7.001089430113582</v>
      </c>
      <c r="P1410" s="1"/>
      <c r="Q1410" s="1"/>
    </row>
    <row r="1411" spans="1:17" ht="12.75">
      <c r="A1411" s="11">
        <v>7463</v>
      </c>
      <c r="B1411" s="14">
        <v>74</v>
      </c>
      <c r="C1411" s="14">
        <v>63</v>
      </c>
      <c r="D1411" s="80">
        <v>0.7872478998741521</v>
      </c>
      <c r="E1411" s="80">
        <v>0.6491416506392492</v>
      </c>
      <c r="F1411" s="80">
        <v>0.7757366703680413</v>
      </c>
      <c r="G1411" s="80">
        <v>0.6336354700759069</v>
      </c>
      <c r="H1411" s="80">
        <v>7.440241835736533</v>
      </c>
      <c r="I1411" s="80">
        <v>10.976552833162348</v>
      </c>
      <c r="J1411" s="80">
        <v>11.461661454645029</v>
      </c>
      <c r="K1411" s="80">
        <v>6.955133214253852</v>
      </c>
      <c r="P1411" s="1"/>
      <c r="Q1411" s="1"/>
    </row>
    <row r="1412" spans="1:17" ht="12.75">
      <c r="A1412" s="11">
        <v>7464</v>
      </c>
      <c r="B1412" s="14">
        <v>74</v>
      </c>
      <c r="C1412" s="14">
        <v>64</v>
      </c>
      <c r="D1412" s="80">
        <v>0.793360892326932</v>
      </c>
      <c r="E1412" s="80">
        <v>0.657496419189623</v>
      </c>
      <c r="F1412" s="80">
        <v>0.7808849197650557</v>
      </c>
      <c r="G1412" s="80">
        <v>0.6405342140584184</v>
      </c>
      <c r="H1412" s="80">
        <v>7.440241835736533</v>
      </c>
      <c r="I1412" s="80">
        <v>10.78204688352501</v>
      </c>
      <c r="J1412" s="80">
        <v>11.31601879278183</v>
      </c>
      <c r="K1412" s="80">
        <v>6.9062699264797125</v>
      </c>
      <c r="P1412" s="1"/>
      <c r="Q1412" s="1"/>
    </row>
    <row r="1413" spans="1:17" ht="12.75">
      <c r="A1413" s="11">
        <v>7465</v>
      </c>
      <c r="B1413" s="14">
        <v>74</v>
      </c>
      <c r="C1413" s="14">
        <v>65</v>
      </c>
      <c r="D1413" s="80">
        <v>0.7996409592446456</v>
      </c>
      <c r="E1413" s="80">
        <v>0.6661681482970621</v>
      </c>
      <c r="F1413" s="80">
        <v>0.7861815984474071</v>
      </c>
      <c r="G1413" s="80">
        <v>0.6476929312010787</v>
      </c>
      <c r="H1413" s="80">
        <v>7.440241835736533</v>
      </c>
      <c r="I1413" s="80">
        <v>10.583019649789476</v>
      </c>
      <c r="J1413" s="80">
        <v>11.168714467595247</v>
      </c>
      <c r="K1413" s="80">
        <v>6.854547017930759</v>
      </c>
      <c r="P1413" s="1"/>
      <c r="Q1413" s="1"/>
    </row>
    <row r="1414" spans="1:17" ht="12.75">
      <c r="A1414" s="11">
        <v>7466</v>
      </c>
      <c r="B1414" s="14">
        <v>74</v>
      </c>
      <c r="C1414" s="14">
        <v>66</v>
      </c>
      <c r="D1414" s="80">
        <v>0.8060842363493738</v>
      </c>
      <c r="E1414" s="80">
        <v>0.6751600582913159</v>
      </c>
      <c r="F1414" s="80">
        <v>0.791625576058873</v>
      </c>
      <c r="G1414" s="80">
        <v>0.6551161298804861</v>
      </c>
      <c r="H1414" s="80">
        <v>7.440241835736533</v>
      </c>
      <c r="I1414" s="80">
        <v>10.379509973405066</v>
      </c>
      <c r="J1414" s="80">
        <v>11.019967405308567</v>
      </c>
      <c r="K1414" s="80">
        <v>6.7997844038330335</v>
      </c>
      <c r="P1414" s="1"/>
      <c r="Q1414" s="1"/>
    </row>
    <row r="1415" spans="1:17" ht="12.75">
      <c r="A1415" s="11">
        <v>7467</v>
      </c>
      <c r="B1415" s="14">
        <v>74</v>
      </c>
      <c r="C1415" s="14">
        <v>67</v>
      </c>
      <c r="D1415" s="80">
        <v>0.8126907936445209</v>
      </c>
      <c r="E1415" s="80">
        <v>0.684481169295536</v>
      </c>
      <c r="F1415" s="80">
        <v>0.7972145820843777</v>
      </c>
      <c r="G1415" s="80">
        <v>0.662806989683927</v>
      </c>
      <c r="H1415" s="80">
        <v>7.440241835736533</v>
      </c>
      <c r="I1415" s="80">
        <v>10.171201717661095</v>
      </c>
      <c r="J1415" s="80">
        <v>10.86989996144669</v>
      </c>
      <c r="K1415" s="80">
        <v>6.741543591950938</v>
      </c>
      <c r="P1415" s="1"/>
      <c r="Q1415" s="1"/>
    </row>
    <row r="1416" spans="1:17" ht="12.75">
      <c r="A1416" s="11">
        <v>7468</v>
      </c>
      <c r="B1416" s="14">
        <v>74</v>
      </c>
      <c r="C1416" s="14">
        <v>68</v>
      </c>
      <c r="D1416" s="80">
        <v>0.8194642692264288</v>
      </c>
      <c r="E1416" s="80">
        <v>0.6941460966470199</v>
      </c>
      <c r="F1416" s="80">
        <v>0.8029441362649115</v>
      </c>
      <c r="G1416" s="80">
        <v>0.670765801822767</v>
      </c>
      <c r="H1416" s="80">
        <v>7.440241835736533</v>
      </c>
      <c r="I1416" s="80">
        <v>9.957383952091014</v>
      </c>
      <c r="J1416" s="80">
        <v>10.718553157146065</v>
      </c>
      <c r="K1416" s="80">
        <v>6.679072630681482</v>
      </c>
      <c r="P1416" s="1"/>
      <c r="Q1416" s="1"/>
    </row>
    <row r="1417" spans="1:17" ht="12.75">
      <c r="A1417" s="11">
        <v>7469</v>
      </c>
      <c r="B1417" s="14">
        <v>74</v>
      </c>
      <c r="C1417" s="14">
        <v>69</v>
      </c>
      <c r="D1417" s="80">
        <v>0.8264183857721747</v>
      </c>
      <c r="E1417" s="80">
        <v>0.7041848440714567</v>
      </c>
      <c r="F1417" s="80">
        <v>0.8088057813719464</v>
      </c>
      <c r="G1417" s="80">
        <v>0.6789873294578952</v>
      </c>
      <c r="H1417" s="80">
        <v>7.440241835736533</v>
      </c>
      <c r="I1417" s="80">
        <v>9.736404867527444</v>
      </c>
      <c r="J1417" s="80">
        <v>10.565751163740666</v>
      </c>
      <c r="K1417" s="80">
        <v>6.610895539523311</v>
      </c>
      <c r="P1417" s="1"/>
      <c r="Q1417" s="1"/>
    </row>
    <row r="1418" spans="1:17" ht="12.75">
      <c r="A1418" s="11">
        <v>7470</v>
      </c>
      <c r="B1418" s="14">
        <v>74</v>
      </c>
      <c r="C1418" s="14">
        <v>70</v>
      </c>
      <c r="D1418" s="80">
        <v>0.8335602419986174</v>
      </c>
      <c r="E1418" s="80">
        <v>0.7146191961775136</v>
      </c>
      <c r="F1418" s="80">
        <v>0.8147854270700214</v>
      </c>
      <c r="G1418" s="80">
        <v>0.6874581579399449</v>
      </c>
      <c r="H1418" s="80">
        <v>7.440241835736533</v>
      </c>
      <c r="I1418" s="80">
        <v>9.506681920448004</v>
      </c>
      <c r="J1418" s="80">
        <v>10.411477715032376</v>
      </c>
      <c r="K1418" s="80">
        <v>6.535446041152163</v>
      </c>
      <c r="P1418" s="1"/>
      <c r="Q1418" s="1"/>
    </row>
    <row r="1419" spans="1:17" ht="12.75">
      <c r="A1419" s="11">
        <v>7471</v>
      </c>
      <c r="B1419" s="14">
        <v>74</v>
      </c>
      <c r="C1419" s="14">
        <v>71</v>
      </c>
      <c r="D1419" s="80">
        <v>0.8408750039959899</v>
      </c>
      <c r="E1419" s="80">
        <v>0.7254394540319352</v>
      </c>
      <c r="F1419" s="80">
        <v>0.8208641555011063</v>
      </c>
      <c r="G1419" s="80">
        <v>0.6961574099631879</v>
      </c>
      <c r="H1419" s="80">
        <v>7.440241835736533</v>
      </c>
      <c r="I1419" s="80">
        <v>9.267772420208832</v>
      </c>
      <c r="J1419" s="80">
        <v>10.256185811764519</v>
      </c>
      <c r="K1419" s="80">
        <v>6.451828444180846</v>
      </c>
      <c r="P1419" s="1"/>
      <c r="Q1419" s="1"/>
    </row>
    <row r="1420" spans="1:17" ht="12.75">
      <c r="A1420" s="11">
        <v>7472</v>
      </c>
      <c r="B1420" s="14">
        <v>74</v>
      </c>
      <c r="C1420" s="14">
        <v>72</v>
      </c>
      <c r="D1420" s="80">
        <v>0.8483286543428459</v>
      </c>
      <c r="E1420" s="80">
        <v>0.7366065482206219</v>
      </c>
      <c r="F1420" s="80">
        <v>0.8270206848378008</v>
      </c>
      <c r="G1420" s="80">
        <v>0.7050599052750054</v>
      </c>
      <c r="H1420" s="80">
        <v>7.440241835736533</v>
      </c>
      <c r="I1420" s="80">
        <v>9.0203343406864</v>
      </c>
      <c r="J1420" s="80">
        <v>10.100700100629702</v>
      </c>
      <c r="K1420" s="80">
        <v>6.359876075793231</v>
      </c>
      <c r="P1420" s="1"/>
      <c r="Q1420" s="1"/>
    </row>
    <row r="1421" spans="1:17" ht="12.75">
      <c r="A1421" s="11">
        <v>7473</v>
      </c>
      <c r="B1421" s="14">
        <v>74</v>
      </c>
      <c r="C1421" s="14">
        <v>73</v>
      </c>
      <c r="D1421" s="80">
        <v>0.8558710316675104</v>
      </c>
      <c r="E1421" s="80">
        <v>0.7480546823210945</v>
      </c>
      <c r="F1421" s="80">
        <v>0.8332340644599063</v>
      </c>
      <c r="G1421" s="80">
        <v>0.7141398622288401</v>
      </c>
      <c r="H1421" s="80">
        <v>7.440241835736533</v>
      </c>
      <c r="I1421" s="80">
        <v>8.766099567326068</v>
      </c>
      <c r="J1421" s="80">
        <v>9.94612026576807</v>
      </c>
      <c r="K1421" s="80">
        <v>6.260221137294533</v>
      </c>
      <c r="P1421" s="1"/>
      <c r="Q1421" s="1"/>
    </row>
    <row r="1422" spans="1:17" ht="12.75">
      <c r="A1422" s="11">
        <v>7474</v>
      </c>
      <c r="B1422" s="14">
        <v>74</v>
      </c>
      <c r="C1422" s="14">
        <v>74</v>
      </c>
      <c r="D1422" s="80">
        <v>0.8634603288827936</v>
      </c>
      <c r="E1422" s="80">
        <v>0.7597273998483014</v>
      </c>
      <c r="F1422" s="80">
        <v>0.8394849203924071</v>
      </c>
      <c r="G1422" s="80">
        <v>0.7233726947143708</v>
      </c>
      <c r="H1422" s="80">
        <v>7.440241835736533</v>
      </c>
      <c r="I1422" s="80">
        <v>8.506256302654792</v>
      </c>
      <c r="J1422" s="80">
        <v>9.793304594808827</v>
      </c>
      <c r="K1422" s="80">
        <v>6.153193543582498</v>
      </c>
      <c r="P1422" s="1"/>
      <c r="Q1422" s="1"/>
    </row>
    <row r="1423" spans="1:17" ht="12.75">
      <c r="A1423" s="11">
        <v>7475</v>
      </c>
      <c r="B1423" s="14">
        <v>74</v>
      </c>
      <c r="C1423" s="14">
        <v>75</v>
      </c>
      <c r="D1423" s="80">
        <v>0.8710669232451385</v>
      </c>
      <c r="E1423" s="80">
        <v>0.7715841988042592</v>
      </c>
      <c r="F1423" s="80">
        <v>0.845753919854251</v>
      </c>
      <c r="G1423" s="80">
        <v>0.7327327633180751</v>
      </c>
      <c r="H1423" s="80">
        <v>7.440241835736533</v>
      </c>
      <c r="I1423" s="80">
        <v>8.241080326984909</v>
      </c>
      <c r="J1423" s="80">
        <v>9.642812602003563</v>
      </c>
      <c r="K1423" s="80">
        <v>6.038509560717879</v>
      </c>
      <c r="P1423" s="1"/>
      <c r="Q1423" s="1"/>
    </row>
    <row r="1424" spans="1:17" ht="12.75">
      <c r="A1424" s="11">
        <v>7476</v>
      </c>
      <c r="B1424" s="14">
        <v>74</v>
      </c>
      <c r="C1424" s="14">
        <v>76</v>
      </c>
      <c r="D1424" s="80">
        <v>0.878654136074835</v>
      </c>
      <c r="E1424" s="80">
        <v>0.7835710324846257</v>
      </c>
      <c r="F1424" s="80">
        <v>0.8520209118476209</v>
      </c>
      <c r="G1424" s="80">
        <v>0.7421920143326916</v>
      </c>
      <c r="H1424" s="80">
        <v>7.440241835736533</v>
      </c>
      <c r="I1424" s="80">
        <v>7.971273340203032</v>
      </c>
      <c r="J1424" s="80">
        <v>9.495299758777794</v>
      </c>
      <c r="K1424" s="80">
        <v>5.916215417161771</v>
      </c>
      <c r="P1424" s="1"/>
      <c r="Q1424" s="1"/>
    </row>
    <row r="1425" spans="1:17" ht="12.75">
      <c r="A1425" s="11">
        <v>7477</v>
      </c>
      <c r="B1425" s="14">
        <v>74</v>
      </c>
      <c r="C1425" s="14">
        <v>77</v>
      </c>
      <c r="D1425" s="80">
        <v>0.8861805294095747</v>
      </c>
      <c r="E1425" s="80">
        <v>0.7956231266456977</v>
      </c>
      <c r="F1425" s="80">
        <v>0.8582660394591405</v>
      </c>
      <c r="G1425" s="80">
        <v>0.7517215648491044</v>
      </c>
      <c r="H1425" s="80">
        <v>7.440241835736533</v>
      </c>
      <c r="I1425" s="80">
        <v>7.697902479305659</v>
      </c>
      <c r="J1425" s="80">
        <v>9.351465017242742</v>
      </c>
      <c r="K1425" s="80">
        <v>5.78667929779945</v>
      </c>
      <c r="P1425" s="1"/>
      <c r="Q1425" s="1"/>
    </row>
    <row r="1426" spans="1:17" ht="12.75">
      <c r="A1426" s="11">
        <v>7478</v>
      </c>
      <c r="B1426" s="14">
        <v>74</v>
      </c>
      <c r="C1426" s="14">
        <v>78</v>
      </c>
      <c r="D1426" s="80">
        <v>0.8936017178790067</v>
      </c>
      <c r="E1426" s="80">
        <v>0.8076673044660614</v>
      </c>
      <c r="F1426" s="80">
        <v>0.8644708991374722</v>
      </c>
      <c r="G1426" s="80">
        <v>0.7612934785034002</v>
      </c>
      <c r="H1426" s="80">
        <v>7.440241835736533</v>
      </c>
      <c r="I1426" s="80">
        <v>7.422383396961946</v>
      </c>
      <c r="J1426" s="80">
        <v>9.212013157639435</v>
      </c>
      <c r="K1426" s="80">
        <v>5.650612075059044</v>
      </c>
      <c r="P1426" s="1"/>
      <c r="Q1426" s="1"/>
    </row>
    <row r="1427" spans="1:17" ht="12.75">
      <c r="A1427" s="11">
        <v>7479</v>
      </c>
      <c r="B1427" s="14">
        <v>74</v>
      </c>
      <c r="C1427" s="14">
        <v>79</v>
      </c>
      <c r="D1427" s="80">
        <v>0.9008863242858461</v>
      </c>
      <c r="E1427" s="80">
        <v>0.8196479986614075</v>
      </c>
      <c r="F1427" s="80">
        <v>0.870618402834604</v>
      </c>
      <c r="G1427" s="80">
        <v>0.7708806350481942</v>
      </c>
      <c r="H1427" s="80">
        <v>7.440241835736533</v>
      </c>
      <c r="I1427" s="80">
        <v>7.145273192322084</v>
      </c>
      <c r="J1427" s="80">
        <v>9.07736229196853</v>
      </c>
      <c r="K1427" s="80">
        <v>5.508152736090086</v>
      </c>
      <c r="P1427" s="1"/>
      <c r="Q1427" s="1"/>
    </row>
    <row r="1428" spans="1:17" ht="12.75">
      <c r="A1428" s="11">
        <v>7480</v>
      </c>
      <c r="B1428" s="14">
        <v>74</v>
      </c>
      <c r="C1428" s="14">
        <v>80</v>
      </c>
      <c r="D1428" s="80">
        <v>0.9080104351119175</v>
      </c>
      <c r="E1428" s="80">
        <v>0.8315193337279772</v>
      </c>
      <c r="F1428" s="80">
        <v>0.8766907538434245</v>
      </c>
      <c r="G1428" s="80">
        <v>0.7804536078048312</v>
      </c>
      <c r="H1428" s="80">
        <v>7.440241835736533</v>
      </c>
      <c r="I1428" s="80">
        <v>6.866548106596771</v>
      </c>
      <c r="J1428" s="80">
        <v>8.94776769937442</v>
      </c>
      <c r="K1428" s="80">
        <v>5.359022242958883</v>
      </c>
      <c r="P1428" s="1"/>
      <c r="Q1428" s="1"/>
    </row>
    <row r="1429" spans="1:17" ht="12.75">
      <c r="A1429" s="11">
        <v>7481</v>
      </c>
      <c r="B1429" s="14">
        <v>74</v>
      </c>
      <c r="C1429" s="14">
        <v>81</v>
      </c>
      <c r="D1429" s="80">
        <v>0.9149421014585061</v>
      </c>
      <c r="E1429" s="80">
        <v>0.8432196134575759</v>
      </c>
      <c r="F1429" s="80">
        <v>0.8826690152580421</v>
      </c>
      <c r="G1429" s="80">
        <v>0.7899798961199398</v>
      </c>
      <c r="H1429" s="80">
        <v>7.440241835736533</v>
      </c>
      <c r="I1429" s="80">
        <v>6.586841515746216</v>
      </c>
      <c r="J1429" s="80">
        <v>8.823610975115045</v>
      </c>
      <c r="K1429" s="80">
        <v>5.203472376367703</v>
      </c>
      <c r="P1429" s="1"/>
      <c r="Q1429" s="1"/>
    </row>
    <row r="1430" spans="1:17" ht="12.75">
      <c r="A1430" s="11">
        <v>7482</v>
      </c>
      <c r="B1430" s="14">
        <v>74</v>
      </c>
      <c r="C1430" s="14">
        <v>82</v>
      </c>
      <c r="D1430" s="80">
        <v>0.9216447272585847</v>
      </c>
      <c r="E1430" s="80">
        <v>0.8546763306041165</v>
      </c>
      <c r="F1430" s="80">
        <v>0.888534799942561</v>
      </c>
      <c r="G1430" s="80">
        <v>0.7994265586512675</v>
      </c>
      <c r="H1430" s="80">
        <v>7.440241835736533</v>
      </c>
      <c r="I1430" s="80">
        <v>6.307369945701943</v>
      </c>
      <c r="J1430" s="80">
        <v>8.705332731605539</v>
      </c>
      <c r="K1430" s="80">
        <v>5.042279049832937</v>
      </c>
      <c r="P1430" s="1"/>
      <c r="Q1430" s="1"/>
    </row>
    <row r="1431" spans="1:17" ht="12.75">
      <c r="A1431" s="11">
        <v>7483</v>
      </c>
      <c r="B1431" s="14">
        <v>74</v>
      </c>
      <c r="C1431" s="14">
        <v>83</v>
      </c>
      <c r="D1431" s="80">
        <v>0.9280801845807426</v>
      </c>
      <c r="E1431" s="80">
        <v>0.865811203014417</v>
      </c>
      <c r="F1431" s="80">
        <v>0.8942721593572193</v>
      </c>
      <c r="G1431" s="80">
        <v>0.808763356123295</v>
      </c>
      <c r="H1431" s="80">
        <v>7.440241835736533</v>
      </c>
      <c r="I1431" s="80">
        <v>6.029884548794651</v>
      </c>
      <c r="J1431" s="80">
        <v>8.593376719812023</v>
      </c>
      <c r="K1431" s="80">
        <v>4.876749664719162</v>
      </c>
      <c r="P1431" s="1"/>
      <c r="Q1431" s="1"/>
    </row>
    <row r="1432" spans="1:17" ht="12.75">
      <c r="A1432" s="11">
        <v>7484</v>
      </c>
      <c r="B1432" s="14">
        <v>74</v>
      </c>
      <c r="C1432" s="14">
        <v>84</v>
      </c>
      <c r="D1432" s="80">
        <v>0.9342290100841364</v>
      </c>
      <c r="E1432" s="80">
        <v>0.8765757552725646</v>
      </c>
      <c r="F1432" s="80">
        <v>0.8998674232610439</v>
      </c>
      <c r="G1432" s="80">
        <v>0.8179627094840298</v>
      </c>
      <c r="H1432" s="80">
        <v>7.440241835736533</v>
      </c>
      <c r="I1432" s="80">
        <v>5.754899091682715</v>
      </c>
      <c r="J1432" s="80">
        <v>8.487848073579272</v>
      </c>
      <c r="K1432" s="80">
        <v>4.707292853839975</v>
      </c>
      <c r="P1432" s="1"/>
      <c r="Q1432" s="1"/>
    </row>
    <row r="1433" spans="1:17" ht="12.75">
      <c r="A1433" s="11">
        <v>7485</v>
      </c>
      <c r="B1433" s="14">
        <v>74</v>
      </c>
      <c r="C1433" s="14">
        <v>85</v>
      </c>
      <c r="D1433" s="80">
        <v>0.9400824260330001</v>
      </c>
      <c r="E1433" s="80">
        <v>0.886939182326981</v>
      </c>
      <c r="F1433" s="80">
        <v>0.9053056563680131</v>
      </c>
      <c r="G1433" s="80">
        <v>0.8269940021471032</v>
      </c>
      <c r="H1433" s="80">
        <v>7.440241835736533</v>
      </c>
      <c r="I1433" s="80">
        <v>5.482064905648727</v>
      </c>
      <c r="J1433" s="80">
        <v>8.388671945032637</v>
      </c>
      <c r="K1433" s="80">
        <v>4.533634796352622</v>
      </c>
      <c r="P1433" s="1"/>
      <c r="Q1433" s="1"/>
    </row>
    <row r="1434" spans="1:17" ht="12.75">
      <c r="A1434" s="11">
        <v>7486</v>
      </c>
      <c r="B1434" s="14">
        <v>74</v>
      </c>
      <c r="C1434" s="14">
        <v>86</v>
      </c>
      <c r="D1434" s="80">
        <v>0.945622339967359</v>
      </c>
      <c r="E1434" s="80">
        <v>0.8968535432545693</v>
      </c>
      <c r="F1434" s="80">
        <v>0.9105694516734517</v>
      </c>
      <c r="G1434" s="80">
        <v>0.8358214785441427</v>
      </c>
      <c r="H1434" s="80">
        <v>7.440241835736533</v>
      </c>
      <c r="I1434" s="80">
        <v>5.2119890821580235</v>
      </c>
      <c r="J1434" s="80">
        <v>8.295938497089308</v>
      </c>
      <c r="K1434" s="80">
        <v>4.356292420805248</v>
      </c>
      <c r="P1434" s="1"/>
      <c r="Q1434" s="1"/>
    </row>
    <row r="1435" spans="1:17" ht="12.75">
      <c r="A1435" s="11">
        <v>7487</v>
      </c>
      <c r="B1435" s="14">
        <v>74</v>
      </c>
      <c r="C1435" s="14">
        <v>87</v>
      </c>
      <c r="D1435" s="80">
        <v>0.9508260253236259</v>
      </c>
      <c r="E1435" s="80">
        <v>0.9062615435005358</v>
      </c>
      <c r="F1435" s="80">
        <v>0.9156413738517586</v>
      </c>
      <c r="G1435" s="80">
        <v>0.8444082536643946</v>
      </c>
      <c r="H1435" s="80">
        <v>7.440241835736533</v>
      </c>
      <c r="I1435" s="80">
        <v>4.946121077754667</v>
      </c>
      <c r="J1435" s="80">
        <v>8.209817451811729</v>
      </c>
      <c r="K1435" s="80">
        <v>4.176545461679472</v>
      </c>
      <c r="P1435" s="1"/>
      <c r="Q1435" s="1"/>
    </row>
    <row r="1436" spans="1:17" ht="12.75">
      <c r="A1436" s="11">
        <v>7488</v>
      </c>
      <c r="B1436" s="14">
        <v>74</v>
      </c>
      <c r="C1436" s="14">
        <v>88</v>
      </c>
      <c r="D1436" s="80">
        <v>0.9556697099758984</v>
      </c>
      <c r="E1436" s="80">
        <v>0.9151029319723081</v>
      </c>
      <c r="F1436" s="80">
        <v>0.9205069707663509</v>
      </c>
      <c r="G1436" s="80">
        <v>0.8527215515414996</v>
      </c>
      <c r="H1436" s="80">
        <v>7.440241835736533</v>
      </c>
      <c r="I1436" s="80">
        <v>4.686737143178807</v>
      </c>
      <c r="J1436" s="80">
        <v>8.130497210516731</v>
      </c>
      <c r="K1436" s="80">
        <v>3.996481768398608</v>
      </c>
      <c r="P1436" s="1"/>
      <c r="Q1436" s="1"/>
    </row>
    <row r="1437" spans="1:17" ht="12.75">
      <c r="A1437" s="11">
        <v>7489</v>
      </c>
      <c r="B1437" s="14">
        <v>74</v>
      </c>
      <c r="C1437" s="14">
        <v>89</v>
      </c>
      <c r="D1437" s="80">
        <v>0.9601388472221323</v>
      </c>
      <c r="E1437" s="80">
        <v>0.923333701845666</v>
      </c>
      <c r="F1437" s="80">
        <v>0.9251576118863606</v>
      </c>
      <c r="G1437" s="80">
        <v>0.8607379296884846</v>
      </c>
      <c r="H1437" s="80">
        <v>7.440241835736533</v>
      </c>
      <c r="I1437" s="80">
        <v>4.436086549987851</v>
      </c>
      <c r="J1437" s="80">
        <v>8.05802043276891</v>
      </c>
      <c r="K1437" s="80">
        <v>3.8183079529554753</v>
      </c>
      <c r="P1437" s="1"/>
      <c r="Q1437" s="1"/>
    </row>
    <row r="1438" spans="1:17" ht="12.75">
      <c r="A1438" s="11">
        <v>7490</v>
      </c>
      <c r="B1438" s="14">
        <v>74</v>
      </c>
      <c r="C1438" s="14">
        <v>90</v>
      </c>
      <c r="D1438" s="80">
        <v>0.9642352295825773</v>
      </c>
      <c r="E1438" s="80">
        <v>0.9309403616580595</v>
      </c>
      <c r="F1438" s="80">
        <v>0.9295906376528856</v>
      </c>
      <c r="G1438" s="80">
        <v>0.8684440461306765</v>
      </c>
      <c r="H1438" s="80">
        <v>7.440241835736533</v>
      </c>
      <c r="I1438" s="80">
        <v>4.195454194507296</v>
      </c>
      <c r="J1438" s="80">
        <v>7.992178814209994</v>
      </c>
      <c r="K1438" s="80">
        <v>3.6435172160338345</v>
      </c>
      <c r="P1438" s="1"/>
      <c r="Q1438" s="1"/>
    </row>
    <row r="1439" spans="1:17" ht="12.75">
      <c r="A1439" s="11">
        <v>7540</v>
      </c>
      <c r="B1439" s="14">
        <v>75</v>
      </c>
      <c r="C1439" s="14">
        <v>40</v>
      </c>
      <c r="D1439" s="80">
        <v>0.6880926596630667</v>
      </c>
      <c r="E1439" s="80">
        <v>0.5244979113104036</v>
      </c>
      <c r="F1439" s="80">
        <v>0.6906839379597596</v>
      </c>
      <c r="G1439" s="80">
        <v>0.5275150576580434</v>
      </c>
      <c r="H1439" s="80">
        <v>7.183349023504095</v>
      </c>
      <c r="I1439" s="80">
        <v>13.783123951665887</v>
      </c>
      <c r="J1439" s="80">
        <v>13.695667549098992</v>
      </c>
      <c r="K1439" s="80">
        <v>7.270805426070989</v>
      </c>
      <c r="P1439" s="1"/>
      <c r="Q1439" s="1"/>
    </row>
    <row r="1440" spans="1:17" ht="12.75">
      <c r="A1440" s="11">
        <v>7541</v>
      </c>
      <c r="B1440" s="14">
        <v>75</v>
      </c>
      <c r="C1440" s="14">
        <v>41</v>
      </c>
      <c r="D1440" s="80">
        <v>0.6895630902384882</v>
      </c>
      <c r="E1440" s="80">
        <v>0.5262085379916369</v>
      </c>
      <c r="F1440" s="80">
        <v>0.6916038244384969</v>
      </c>
      <c r="G1440" s="80">
        <v>0.5285889987730149</v>
      </c>
      <c r="H1440" s="80">
        <v>7.183349023504095</v>
      </c>
      <c r="I1440" s="80">
        <v>13.720078455574168</v>
      </c>
      <c r="J1440" s="80">
        <v>13.651144945159102</v>
      </c>
      <c r="K1440" s="80">
        <v>7.252282533919162</v>
      </c>
      <c r="P1440" s="1"/>
      <c r="Q1440" s="1"/>
    </row>
    <row r="1441" spans="1:17" ht="12.75">
      <c r="A1441" s="11">
        <v>7542</v>
      </c>
      <c r="B1441" s="14">
        <v>75</v>
      </c>
      <c r="C1441" s="14">
        <v>42</v>
      </c>
      <c r="D1441" s="80">
        <v>0.6911750370600029</v>
      </c>
      <c r="E1441" s="80">
        <v>0.5280882140923341</v>
      </c>
      <c r="F1441" s="80">
        <v>0.6926786803627704</v>
      </c>
      <c r="G1441" s="80">
        <v>0.5298457769777538</v>
      </c>
      <c r="H1441" s="80">
        <v>7.183349023504095</v>
      </c>
      <c r="I1441" s="80">
        <v>13.653405095911355</v>
      </c>
      <c r="J1441" s="80">
        <v>13.602555087980274</v>
      </c>
      <c r="K1441" s="80">
        <v>7.234199031435175</v>
      </c>
      <c r="P1441" s="1"/>
      <c r="Q1441" s="1"/>
    </row>
    <row r="1442" spans="1:17" ht="12.75">
      <c r="A1442" s="11">
        <v>7543</v>
      </c>
      <c r="B1442" s="14">
        <v>75</v>
      </c>
      <c r="C1442" s="14">
        <v>43</v>
      </c>
      <c r="D1442" s="80">
        <v>0.6929405847787269</v>
      </c>
      <c r="E1442" s="80">
        <v>0.5301523227549827</v>
      </c>
      <c r="F1442" s="80">
        <v>0.6939213201380457</v>
      </c>
      <c r="G1442" s="80">
        <v>0.5313013150259751</v>
      </c>
      <c r="H1442" s="80">
        <v>7.183349023504095</v>
      </c>
      <c r="I1442" s="80">
        <v>13.582810729810578</v>
      </c>
      <c r="J1442" s="80">
        <v>13.549594550817389</v>
      </c>
      <c r="K1442" s="80">
        <v>7.216565202497286</v>
      </c>
      <c r="P1442" s="1"/>
      <c r="Q1442" s="1"/>
    </row>
    <row r="1443" spans="1:17" ht="12.75">
      <c r="A1443" s="11">
        <v>7544</v>
      </c>
      <c r="B1443" s="14">
        <v>75</v>
      </c>
      <c r="C1443" s="14">
        <v>44</v>
      </c>
      <c r="D1443" s="80">
        <v>0.6948726980603118</v>
      </c>
      <c r="E1443" s="80">
        <v>0.5324175635652234</v>
      </c>
      <c r="F1443" s="80">
        <v>0.6953440269759213</v>
      </c>
      <c r="G1443" s="80">
        <v>0.5329711750479128</v>
      </c>
      <c r="H1443" s="80">
        <v>7.183349023504095</v>
      </c>
      <c r="I1443" s="80">
        <v>13.507939235273321</v>
      </c>
      <c r="J1443" s="80">
        <v>13.491946012077989</v>
      </c>
      <c r="K1443" s="80">
        <v>7.199342246699427</v>
      </c>
      <c r="P1443" s="1"/>
      <c r="Q1443" s="1"/>
    </row>
    <row r="1444" spans="1:17" ht="12.75">
      <c r="A1444" s="11">
        <v>7545</v>
      </c>
      <c r="B1444" s="14">
        <v>75</v>
      </c>
      <c r="C1444" s="14">
        <v>45</v>
      </c>
      <c r="D1444" s="80">
        <v>0.6969844495213442</v>
      </c>
      <c r="E1444" s="80">
        <v>0.5349010987993025</v>
      </c>
      <c r="F1444" s="80">
        <v>0.6969577686755946</v>
      </c>
      <c r="G1444" s="80">
        <v>0.5348696703154512</v>
      </c>
      <c r="H1444" s="80">
        <v>7.183349023504095</v>
      </c>
      <c r="I1444" s="80">
        <v>13.428395766034505</v>
      </c>
      <c r="J1444" s="80">
        <v>13.429303173294326</v>
      </c>
      <c r="K1444" s="80">
        <v>7.182441616244276</v>
      </c>
      <c r="P1444" s="1"/>
      <c r="Q1444" s="1"/>
    </row>
    <row r="1445" spans="1:17" ht="12.75">
      <c r="A1445" s="11">
        <v>7546</v>
      </c>
      <c r="B1445" s="14">
        <v>75</v>
      </c>
      <c r="C1445" s="14">
        <v>46</v>
      </c>
      <c r="D1445" s="80">
        <v>0.6992864380893509</v>
      </c>
      <c r="E1445" s="80">
        <v>0.5376175498977266</v>
      </c>
      <c r="F1445" s="80">
        <v>0.6987717488141592</v>
      </c>
      <c r="G1445" s="80">
        <v>0.5370093587941637</v>
      </c>
      <c r="H1445" s="80">
        <v>7.183349023504095</v>
      </c>
      <c r="I1445" s="80">
        <v>13.343896372494022</v>
      </c>
      <c r="J1445" s="80">
        <v>13.361448161189337</v>
      </c>
      <c r="K1445" s="80">
        <v>7.165797234808782</v>
      </c>
      <c r="P1445" s="1"/>
      <c r="Q1445" s="1"/>
    </row>
    <row r="1446" spans="1:17" ht="12.75">
      <c r="A1446" s="11">
        <v>7547</v>
      </c>
      <c r="B1446" s="14">
        <v>75</v>
      </c>
      <c r="C1446" s="14">
        <v>47</v>
      </c>
      <c r="D1446" s="80">
        <v>0.701787467050328</v>
      </c>
      <c r="E1446" s="80">
        <v>0.5405797967773934</v>
      </c>
      <c r="F1446" s="80">
        <v>0.7007932146583853</v>
      </c>
      <c r="G1446" s="80">
        <v>0.539400827154792</v>
      </c>
      <c r="H1446" s="80">
        <v>7.183349023504095</v>
      </c>
      <c r="I1446" s="80">
        <v>13.254217516930261</v>
      </c>
      <c r="J1446" s="80">
        <v>13.288230648512641</v>
      </c>
      <c r="K1446" s="80">
        <v>7.149335891921716</v>
      </c>
      <c r="P1446" s="1"/>
      <c r="Q1446" s="1"/>
    </row>
    <row r="1447" spans="1:17" ht="12.75">
      <c r="A1447" s="11">
        <v>7548</v>
      </c>
      <c r="B1447" s="14">
        <v>75</v>
      </c>
      <c r="C1447" s="14">
        <v>48</v>
      </c>
      <c r="D1447" s="80">
        <v>0.704493815114948</v>
      </c>
      <c r="E1447" s="80">
        <v>0.5437981103615891</v>
      </c>
      <c r="F1447" s="80">
        <v>0.7030273913578616</v>
      </c>
      <c r="G1447" s="80">
        <v>0.5420526128874024</v>
      </c>
      <c r="H1447" s="80">
        <v>7.183349023504095</v>
      </c>
      <c r="I1447" s="80">
        <v>13.159238816679528</v>
      </c>
      <c r="J1447" s="80">
        <v>13.209588055993155</v>
      </c>
      <c r="K1447" s="80">
        <v>7.132999784190467</v>
      </c>
      <c r="P1447" s="1"/>
      <c r="Q1447" s="1"/>
    </row>
    <row r="1448" spans="1:17" ht="12.75">
      <c r="A1448" s="11">
        <v>7549</v>
      </c>
      <c r="B1448" s="14">
        <v>75</v>
      </c>
      <c r="C1448" s="14">
        <v>49</v>
      </c>
      <c r="D1448" s="80">
        <v>0.7074119587428863</v>
      </c>
      <c r="E1448" s="80">
        <v>0.5472833852339875</v>
      </c>
      <c r="F1448" s="80">
        <v>0.7054775191848652</v>
      </c>
      <c r="G1448" s="80">
        <v>0.5449712381515693</v>
      </c>
      <c r="H1448" s="80">
        <v>7.183349023504095</v>
      </c>
      <c r="I1448" s="80">
        <v>13.058770494396668</v>
      </c>
      <c r="J1448" s="80">
        <v>13.12546519283223</v>
      </c>
      <c r="K1448" s="80">
        <v>7.116654325068534</v>
      </c>
      <c r="P1448" s="1"/>
      <c r="Q1448" s="1"/>
    </row>
    <row r="1449" spans="1:17" ht="12.75">
      <c r="A1449" s="11">
        <v>7550</v>
      </c>
      <c r="B1449" s="14">
        <v>75</v>
      </c>
      <c r="C1449" s="14">
        <v>50</v>
      </c>
      <c r="D1449" s="80">
        <v>0.7105487933675064</v>
      </c>
      <c r="E1449" s="80">
        <v>0.5510474455366055</v>
      </c>
      <c r="F1449" s="80">
        <v>0.7081447824314914</v>
      </c>
      <c r="G1449" s="80">
        <v>0.5481611041246095</v>
      </c>
      <c r="H1449" s="80">
        <v>7.183349023504095</v>
      </c>
      <c r="I1449" s="80">
        <v>12.952536001165964</v>
      </c>
      <c r="J1449" s="80">
        <v>13.03580858905717</v>
      </c>
      <c r="K1449" s="80">
        <v>7.100076435612889</v>
      </c>
      <c r="P1449" s="1"/>
      <c r="Q1449" s="1"/>
    </row>
    <row r="1450" spans="1:17" ht="12.75">
      <c r="A1450" s="11">
        <v>7551</v>
      </c>
      <c r="B1450" s="14">
        <v>75</v>
      </c>
      <c r="C1450" s="14">
        <v>51</v>
      </c>
      <c r="D1450" s="80">
        <v>0.7139098022273044</v>
      </c>
      <c r="E1450" s="80">
        <v>0.5551008814602787</v>
      </c>
      <c r="F1450" s="80">
        <v>0.7110283601442156</v>
      </c>
      <c r="G1450" s="80">
        <v>0.5516245184601334</v>
      </c>
      <c r="H1450" s="80">
        <v>7.183349023504095</v>
      </c>
      <c r="I1450" s="80">
        <v>12.840287284823646</v>
      </c>
      <c r="J1450" s="80">
        <v>12.940619017947125</v>
      </c>
      <c r="K1450" s="80">
        <v>7.083017290380617</v>
      </c>
      <c r="P1450" s="1"/>
      <c r="Q1450" s="1"/>
    </row>
    <row r="1451" spans="1:17" ht="12.75">
      <c r="A1451" s="11">
        <v>7552</v>
      </c>
      <c r="B1451" s="14">
        <v>75</v>
      </c>
      <c r="C1451" s="14">
        <v>52</v>
      </c>
      <c r="D1451" s="80">
        <v>0.717498351325809</v>
      </c>
      <c r="E1451" s="80">
        <v>0.5594521864855135</v>
      </c>
      <c r="F1451" s="80">
        <v>0.7141257585169791</v>
      </c>
      <c r="G1451" s="80">
        <v>0.5553620528966858</v>
      </c>
      <c r="H1451" s="80">
        <v>7.183349023504095</v>
      </c>
      <c r="I1451" s="80">
        <v>12.721857266955888</v>
      </c>
      <c r="J1451" s="80">
        <v>12.83996952202474</v>
      </c>
      <c r="K1451" s="80">
        <v>7.065236768435243</v>
      </c>
      <c r="P1451" s="1"/>
      <c r="Q1451" s="1"/>
    </row>
    <row r="1452" spans="1:17" ht="12.75">
      <c r="A1452" s="11">
        <v>7553</v>
      </c>
      <c r="B1452" s="14">
        <v>75</v>
      </c>
      <c r="C1452" s="14">
        <v>53</v>
      </c>
      <c r="D1452" s="80">
        <v>0.7213166754746069</v>
      </c>
      <c r="E1452" s="80">
        <v>0.5641089250469944</v>
      </c>
      <c r="F1452" s="80">
        <v>0.7174332330131549</v>
      </c>
      <c r="G1452" s="80">
        <v>0.5593730100294367</v>
      </c>
      <c r="H1452" s="80">
        <v>7.183349023504095</v>
      </c>
      <c r="I1452" s="80">
        <v>12.597108745540904</v>
      </c>
      <c r="J1452" s="80">
        <v>12.733975132383643</v>
      </c>
      <c r="K1452" s="80">
        <v>7.0464826366613575</v>
      </c>
      <c r="P1452" s="1"/>
      <c r="Q1452" s="1"/>
    </row>
    <row r="1453" spans="1:17" ht="12.75">
      <c r="A1453" s="11">
        <v>7554</v>
      </c>
      <c r="B1453" s="14">
        <v>75</v>
      </c>
      <c r="C1453" s="14">
        <v>54</v>
      </c>
      <c r="D1453" s="80">
        <v>0.7253706626225968</v>
      </c>
      <c r="E1453" s="80">
        <v>0.5690836085076195</v>
      </c>
      <c r="F1453" s="80">
        <v>0.7209459114461617</v>
      </c>
      <c r="G1453" s="80">
        <v>0.5636555309879809</v>
      </c>
      <c r="H1453" s="80">
        <v>7.183349023504095</v>
      </c>
      <c r="I1453" s="80">
        <v>12.465635700008683</v>
      </c>
      <c r="J1453" s="80">
        <v>12.622660213921653</v>
      </c>
      <c r="K1453" s="80">
        <v>7.0263245095911255</v>
      </c>
      <c r="P1453" s="1"/>
      <c r="Q1453" s="1"/>
    </row>
    <row r="1454" spans="1:17" ht="12.75">
      <c r="A1454" s="11">
        <v>7555</v>
      </c>
      <c r="B1454" s="14">
        <v>75</v>
      </c>
      <c r="C1454" s="14">
        <v>55</v>
      </c>
      <c r="D1454" s="80">
        <v>0.7296665952814451</v>
      </c>
      <c r="E1454" s="80">
        <v>0.5743898355943841</v>
      </c>
      <c r="F1454" s="80">
        <v>0.7246575969970562</v>
      </c>
      <c r="G1454" s="80">
        <v>0.5682063070205811</v>
      </c>
      <c r="H1454" s="80">
        <v>7.183349023504095</v>
      </c>
      <c r="I1454" s="80">
        <v>12.326958079647275</v>
      </c>
      <c r="J1454" s="80">
        <v>12.506051775917477</v>
      </c>
      <c r="K1454" s="80">
        <v>7.004255327233892</v>
      </c>
      <c r="P1454" s="1"/>
      <c r="Q1454" s="1"/>
    </row>
    <row r="1455" spans="1:17" ht="12.75">
      <c r="A1455" s="11">
        <v>7556</v>
      </c>
      <c r="B1455" s="14">
        <v>75</v>
      </c>
      <c r="C1455" s="14">
        <v>56</v>
      </c>
      <c r="D1455" s="80">
        <v>0.7342048699441984</v>
      </c>
      <c r="E1455" s="80">
        <v>0.5800345195829849</v>
      </c>
      <c r="F1455" s="80">
        <v>0.7285611482887365</v>
      </c>
      <c r="G1455" s="80">
        <v>0.5730209890221198</v>
      </c>
      <c r="H1455" s="80">
        <v>7.183349023504095</v>
      </c>
      <c r="I1455" s="80">
        <v>12.18092293242958</v>
      </c>
      <c r="J1455" s="80">
        <v>12.384347449990656</v>
      </c>
      <c r="K1455" s="80">
        <v>6.979924505943018</v>
      </c>
      <c r="P1455" s="1"/>
      <c r="Q1455" s="1"/>
    </row>
    <row r="1456" spans="1:17" ht="12.75">
      <c r="A1456" s="11">
        <v>7557</v>
      </c>
      <c r="B1456" s="14">
        <v>75</v>
      </c>
      <c r="C1456" s="14">
        <v>57</v>
      </c>
      <c r="D1456" s="80">
        <v>0.7389809233850629</v>
      </c>
      <c r="E1456" s="80">
        <v>0.5860188297709901</v>
      </c>
      <c r="F1456" s="80">
        <v>0.7326493945301797</v>
      </c>
      <c r="G1456" s="80">
        <v>0.5780952732165058</v>
      </c>
      <c r="H1456" s="80">
        <v>7.183349023504095</v>
      </c>
      <c r="I1456" s="80">
        <v>12.027672503994053</v>
      </c>
      <c r="J1456" s="80">
        <v>12.25788090514305</v>
      </c>
      <c r="K1456" s="80">
        <v>6.953140622355097</v>
      </c>
      <c r="P1456" s="1"/>
      <c r="Q1456" s="1"/>
    </row>
    <row r="1457" spans="1:17" ht="12.75">
      <c r="A1457" s="11">
        <v>7558</v>
      </c>
      <c r="B1457" s="14">
        <v>75</v>
      </c>
      <c r="C1457" s="14">
        <v>58</v>
      </c>
      <c r="D1457" s="80">
        <v>0.7439852210224593</v>
      </c>
      <c r="E1457" s="80">
        <v>0.5923379515036835</v>
      </c>
      <c r="F1457" s="80">
        <v>0.7369160461912286</v>
      </c>
      <c r="G1457" s="80">
        <v>0.5834260216584117</v>
      </c>
      <c r="H1457" s="80">
        <v>7.183349023504095</v>
      </c>
      <c r="I1457" s="80">
        <v>11.867672523703659</v>
      </c>
      <c r="J1457" s="80">
        <v>12.127112580358485</v>
      </c>
      <c r="K1457" s="80">
        <v>6.923908966849268</v>
      </c>
      <c r="P1457" s="1"/>
      <c r="Q1457" s="1"/>
    </row>
    <row r="1458" spans="1:17" ht="12.75">
      <c r="A1458" s="11">
        <v>7559</v>
      </c>
      <c r="B1458" s="14">
        <v>75</v>
      </c>
      <c r="C1458" s="14">
        <v>59</v>
      </c>
      <c r="D1458" s="80">
        <v>0.7492095697588785</v>
      </c>
      <c r="E1458" s="80">
        <v>0.5989888888371551</v>
      </c>
      <c r="F1458" s="80">
        <v>0.7413562870504431</v>
      </c>
      <c r="G1458" s="80">
        <v>0.5890120289189056</v>
      </c>
      <c r="H1458" s="80">
        <v>7.183349023504095</v>
      </c>
      <c r="I1458" s="80">
        <v>11.701337267243586</v>
      </c>
      <c r="J1458" s="80">
        <v>11.992457885904134</v>
      </c>
      <c r="K1458" s="80">
        <v>6.8922284048435465</v>
      </c>
      <c r="P1458" s="1"/>
      <c r="Q1458" s="1"/>
    </row>
    <row r="1459" spans="1:17" ht="12.75">
      <c r="A1459" s="11">
        <v>7560</v>
      </c>
      <c r="B1459" s="14">
        <v>75</v>
      </c>
      <c r="C1459" s="14">
        <v>60</v>
      </c>
      <c r="D1459" s="80">
        <v>0.7546502794452152</v>
      </c>
      <c r="E1459" s="80">
        <v>0.6059745846593183</v>
      </c>
      <c r="F1459" s="80">
        <v>0.7459664527735229</v>
      </c>
      <c r="G1459" s="80">
        <v>0.5948536659353039</v>
      </c>
      <c r="H1459" s="80">
        <v>7.183349023504095</v>
      </c>
      <c r="I1459" s="80">
        <v>11.52882058486999</v>
      </c>
      <c r="J1459" s="80">
        <v>11.854208419553778</v>
      </c>
      <c r="K1459" s="80">
        <v>6.857961188820308</v>
      </c>
      <c r="P1459" s="1"/>
      <c r="Q1459" s="1"/>
    </row>
    <row r="1460" spans="1:17" ht="12.75">
      <c r="A1460" s="11">
        <v>7561</v>
      </c>
      <c r="B1460" s="14">
        <v>75</v>
      </c>
      <c r="C1460" s="14">
        <v>61</v>
      </c>
      <c r="D1460" s="80">
        <v>0.7603026967502635</v>
      </c>
      <c r="E1460" s="80">
        <v>0.6132970483884853</v>
      </c>
      <c r="F1460" s="80">
        <v>0.7507436168082529</v>
      </c>
      <c r="G1460" s="80">
        <v>0.6009523960887555</v>
      </c>
      <c r="H1460" s="80">
        <v>7.183349023504095</v>
      </c>
      <c r="I1460" s="80">
        <v>11.350340060338736</v>
      </c>
      <c r="J1460" s="80">
        <v>11.712675028160078</v>
      </c>
      <c r="K1460" s="80">
        <v>6.8210140556827525</v>
      </c>
      <c r="P1460" s="1"/>
      <c r="Q1460" s="1"/>
    </row>
    <row r="1461" spans="1:17" ht="12.75">
      <c r="A1461" s="11">
        <v>7562</v>
      </c>
      <c r="B1461" s="14">
        <v>75</v>
      </c>
      <c r="C1461" s="14">
        <v>62</v>
      </c>
      <c r="D1461" s="80">
        <v>0.7661615893233763</v>
      </c>
      <c r="E1461" s="80">
        <v>0.6209578036525972</v>
      </c>
      <c r="F1461" s="80">
        <v>0.7556855856446374</v>
      </c>
      <c r="G1461" s="80">
        <v>0.6073108025804979</v>
      </c>
      <c r="H1461" s="80">
        <v>7.183349023504095</v>
      </c>
      <c r="I1461" s="80">
        <v>11.166150695052348</v>
      </c>
      <c r="J1461" s="80">
        <v>11.568175778209419</v>
      </c>
      <c r="K1461" s="80">
        <v>6.781323940347026</v>
      </c>
      <c r="P1461" s="1"/>
      <c r="Q1461" s="1"/>
    </row>
    <row r="1462" spans="1:17" ht="12.75">
      <c r="A1462" s="11">
        <v>7563</v>
      </c>
      <c r="B1462" s="14">
        <v>75</v>
      </c>
      <c r="C1462" s="14">
        <v>63</v>
      </c>
      <c r="D1462" s="80">
        <v>0.7722209507888581</v>
      </c>
      <c r="E1462" s="80">
        <v>0.628957589333738</v>
      </c>
      <c r="F1462" s="80">
        <v>0.7607908396042868</v>
      </c>
      <c r="G1462" s="80">
        <v>0.6139325498218119</v>
      </c>
      <c r="H1462" s="80">
        <v>7.183349023504095</v>
      </c>
      <c r="I1462" s="80">
        <v>10.976552833162348</v>
      </c>
      <c r="J1462" s="80">
        <v>11.42103878754925</v>
      </c>
      <c r="K1462" s="80">
        <v>6.738863069117194</v>
      </c>
      <c r="P1462" s="1"/>
      <c r="Q1462" s="1"/>
    </row>
    <row r="1463" spans="1:17" ht="12.75">
      <c r="A1463" s="11">
        <v>7564</v>
      </c>
      <c r="B1463" s="14">
        <v>75</v>
      </c>
      <c r="C1463" s="14">
        <v>64</v>
      </c>
      <c r="D1463" s="80">
        <v>0.7784715624472107</v>
      </c>
      <c r="E1463" s="80">
        <v>0.6372930328575453</v>
      </c>
      <c r="F1463" s="80">
        <v>0.7660586432111693</v>
      </c>
      <c r="G1463" s="80">
        <v>0.6208225690763262</v>
      </c>
      <c r="H1463" s="80">
        <v>7.183349023504095</v>
      </c>
      <c r="I1463" s="80">
        <v>10.78204688352501</v>
      </c>
      <c r="J1463" s="80">
        <v>11.271657860897712</v>
      </c>
      <c r="K1463" s="80">
        <v>6.693738046131394</v>
      </c>
      <c r="P1463" s="1"/>
      <c r="Q1463" s="1"/>
    </row>
    <row r="1464" spans="1:17" ht="12.75">
      <c r="A1464" s="11">
        <v>7565</v>
      </c>
      <c r="B1464" s="14">
        <v>75</v>
      </c>
      <c r="C1464" s="14">
        <v>65</v>
      </c>
      <c r="D1464" s="80">
        <v>0.7849059962321709</v>
      </c>
      <c r="E1464" s="80">
        <v>0.6459631880711854</v>
      </c>
      <c r="F1464" s="80">
        <v>0.7714890252899507</v>
      </c>
      <c r="G1464" s="80">
        <v>0.6279870845045044</v>
      </c>
      <c r="H1464" s="80">
        <v>7.183349023504095</v>
      </c>
      <c r="I1464" s="80">
        <v>10.583019649789476</v>
      </c>
      <c r="J1464" s="80">
        <v>11.120369018168397</v>
      </c>
      <c r="K1464" s="80">
        <v>6.645999655125173</v>
      </c>
      <c r="P1464" s="1"/>
      <c r="Q1464" s="1"/>
    </row>
    <row r="1465" spans="1:17" ht="12.75">
      <c r="A1465" s="11">
        <v>7566</v>
      </c>
      <c r="B1465" s="14">
        <v>75</v>
      </c>
      <c r="C1465" s="14">
        <v>66</v>
      </c>
      <c r="D1465" s="80">
        <v>0.7915218694359563</v>
      </c>
      <c r="E1465" s="80">
        <v>0.6549740948311373</v>
      </c>
      <c r="F1465" s="80">
        <v>0.7770820614146567</v>
      </c>
      <c r="G1465" s="80">
        <v>0.635432711301607</v>
      </c>
      <c r="H1465" s="80">
        <v>7.183349023504095</v>
      </c>
      <c r="I1465" s="80">
        <v>10.379509973405066</v>
      </c>
      <c r="J1465" s="80">
        <v>10.96737883252631</v>
      </c>
      <c r="K1465" s="80">
        <v>6.595480164382851</v>
      </c>
      <c r="P1465" s="1"/>
      <c r="Q1465" s="1"/>
    </row>
    <row r="1466" spans="1:17" ht="12.75">
      <c r="A1466" s="11">
        <v>7567</v>
      </c>
      <c r="B1466" s="14">
        <v>75</v>
      </c>
      <c r="C1466" s="14">
        <v>67</v>
      </c>
      <c r="D1466" s="80">
        <v>0.7983211387643881</v>
      </c>
      <c r="E1466" s="80">
        <v>0.664338172848284</v>
      </c>
      <c r="F1466" s="80">
        <v>0.7828367801322709</v>
      </c>
      <c r="G1466" s="80">
        <v>0.6431649982139149</v>
      </c>
      <c r="H1466" s="80">
        <v>7.183349023504095</v>
      </c>
      <c r="I1466" s="80">
        <v>10.171201717661095</v>
      </c>
      <c r="J1466" s="80">
        <v>10.812789806592324</v>
      </c>
      <c r="K1466" s="80">
        <v>6.541760934572867</v>
      </c>
      <c r="P1466" s="1"/>
      <c r="Q1466" s="1"/>
    </row>
    <row r="1467" spans="1:17" ht="12.75">
      <c r="A1467" s="11">
        <v>7568</v>
      </c>
      <c r="B1467" s="14">
        <v>75</v>
      </c>
      <c r="C1467" s="14">
        <v>68</v>
      </c>
      <c r="D1467" s="80">
        <v>0.8053097295079559</v>
      </c>
      <c r="E1467" s="80">
        <v>0.674074067282451</v>
      </c>
      <c r="F1467" s="80">
        <v>0.78874994750324</v>
      </c>
      <c r="G1467" s="80">
        <v>0.651186718941628</v>
      </c>
      <c r="H1467" s="80">
        <v>7.183349023504095</v>
      </c>
      <c r="I1467" s="80">
        <v>9.957383952091014</v>
      </c>
      <c r="J1467" s="80">
        <v>10.656616790590942</v>
      </c>
      <c r="K1467" s="80">
        <v>6.484116185004169</v>
      </c>
      <c r="P1467" s="1"/>
      <c r="Q1467" s="1"/>
    </row>
    <row r="1468" spans="1:17" ht="12.75">
      <c r="A1468" s="11">
        <v>7569</v>
      </c>
      <c r="B1468" s="14">
        <v>75</v>
      </c>
      <c r="C1468" s="14">
        <v>69</v>
      </c>
      <c r="D1468" s="80">
        <v>0.8125044718171232</v>
      </c>
      <c r="E1468" s="80">
        <v>0.6842168688687336</v>
      </c>
      <c r="F1468" s="80">
        <v>0.794814085278904</v>
      </c>
      <c r="G1468" s="80">
        <v>0.6594950003733157</v>
      </c>
      <c r="H1468" s="80">
        <v>7.183349023504095</v>
      </c>
      <c r="I1468" s="80">
        <v>9.736404867527444</v>
      </c>
      <c r="J1468" s="80">
        <v>10.498643559286776</v>
      </c>
      <c r="K1468" s="80">
        <v>6.421110331744764</v>
      </c>
      <c r="P1468" s="1"/>
      <c r="Q1468" s="1"/>
    </row>
    <row r="1469" spans="1:17" ht="12.75">
      <c r="A1469" s="11">
        <v>7570</v>
      </c>
      <c r="B1469" s="14">
        <v>75</v>
      </c>
      <c r="C1469" s="14">
        <v>70</v>
      </c>
      <c r="D1469" s="80">
        <v>0.8199154070900448</v>
      </c>
      <c r="E1469" s="80">
        <v>0.6947937565617505</v>
      </c>
      <c r="F1469" s="80">
        <v>0.8010155899170937</v>
      </c>
      <c r="G1469" s="80">
        <v>0.6680784030058453</v>
      </c>
      <c r="H1469" s="80">
        <v>7.183349023504095</v>
      </c>
      <c r="I1469" s="80">
        <v>9.506681920448004</v>
      </c>
      <c r="J1469" s="80">
        <v>10.338822068654654</v>
      </c>
      <c r="K1469" s="80">
        <v>6.351208875297445</v>
      </c>
      <c r="P1469" s="1"/>
      <c r="Q1469" s="1"/>
    </row>
    <row r="1470" spans="1:17" ht="12.75">
      <c r="A1470" s="11">
        <v>7571</v>
      </c>
      <c r="B1470" s="14">
        <v>75</v>
      </c>
      <c r="C1470" s="14">
        <v>71</v>
      </c>
      <c r="D1470" s="80">
        <v>0.8275293641550319</v>
      </c>
      <c r="E1470" s="80">
        <v>0.7057996500221084</v>
      </c>
      <c r="F1470" s="80">
        <v>0.8073355258307764</v>
      </c>
      <c r="G1470" s="80">
        <v>0.6769175600649491</v>
      </c>
      <c r="H1470" s="80">
        <v>7.183349023504095</v>
      </c>
      <c r="I1470" s="80">
        <v>9.267772420208832</v>
      </c>
      <c r="J1470" s="80">
        <v>10.177603549787937</v>
      </c>
      <c r="K1470" s="80">
        <v>6.273517893924991</v>
      </c>
      <c r="P1470" s="1"/>
      <c r="Q1470" s="1"/>
    </row>
    <row r="1471" spans="1:17" ht="12.75">
      <c r="A1471" s="11">
        <v>7572</v>
      </c>
      <c r="B1471" s="14">
        <v>75</v>
      </c>
      <c r="C1471" s="14">
        <v>72</v>
      </c>
      <c r="D1471" s="80">
        <v>0.8353126108614715</v>
      </c>
      <c r="E1471" s="80">
        <v>0.7171989831298888</v>
      </c>
      <c r="F1471" s="80">
        <v>0.8137522469149441</v>
      </c>
      <c r="G1471" s="80">
        <v>0.6859884411149623</v>
      </c>
      <c r="H1471" s="80">
        <v>7.183349023504095</v>
      </c>
      <c r="I1471" s="80">
        <v>9.0203343406864</v>
      </c>
      <c r="J1471" s="80">
        <v>10.015838271487272</v>
      </c>
      <c r="K1471" s="80">
        <v>6.187845092703224</v>
      </c>
      <c r="P1471" s="1"/>
      <c r="Q1471" s="1"/>
    </row>
    <row r="1472" spans="1:17" ht="12.75">
      <c r="A1472" s="11">
        <v>7573</v>
      </c>
      <c r="B1472" s="14">
        <v>75</v>
      </c>
      <c r="C1472" s="14">
        <v>73</v>
      </c>
      <c r="D1472" s="80">
        <v>0.8432138322767352</v>
      </c>
      <c r="E1472" s="80">
        <v>0.7289280042454201</v>
      </c>
      <c r="F1472" s="80">
        <v>0.820244297526454</v>
      </c>
      <c r="G1472" s="80">
        <v>0.6952662282595294</v>
      </c>
      <c r="H1472" s="80">
        <v>7.183349023504095</v>
      </c>
      <c r="I1472" s="80">
        <v>8.766099567326068</v>
      </c>
      <c r="J1472" s="80">
        <v>9.854675608107874</v>
      </c>
      <c r="K1472" s="80">
        <v>6.094772982722288</v>
      </c>
      <c r="P1472" s="1"/>
      <c r="Q1472" s="1"/>
    </row>
    <row r="1473" spans="1:17" ht="12.75">
      <c r="A1473" s="11">
        <v>7574</v>
      </c>
      <c r="B1473" s="14">
        <v>75</v>
      </c>
      <c r="C1473" s="14">
        <v>74</v>
      </c>
      <c r="D1473" s="80">
        <v>0.8511901922289523</v>
      </c>
      <c r="E1473" s="80">
        <v>0.7409322124336531</v>
      </c>
      <c r="F1473" s="80">
        <v>0.8267917581002096</v>
      </c>
      <c r="G1473" s="80">
        <v>0.7047271989509515</v>
      </c>
      <c r="H1473" s="80">
        <v>7.183349023504095</v>
      </c>
      <c r="I1473" s="80">
        <v>8.506256302654792</v>
      </c>
      <c r="J1473" s="80">
        <v>9.695015148430098</v>
      </c>
      <c r="K1473" s="80">
        <v>5.994590177728789</v>
      </c>
      <c r="P1473" s="1"/>
      <c r="Q1473" s="1"/>
    </row>
    <row r="1474" spans="1:17" ht="12.75">
      <c r="A1474" s="11">
        <v>7575</v>
      </c>
      <c r="B1474" s="14">
        <v>75</v>
      </c>
      <c r="C1474" s="14">
        <v>75</v>
      </c>
      <c r="D1474" s="80">
        <v>0.8592115152386162</v>
      </c>
      <c r="E1474" s="80">
        <v>0.7531733770390513</v>
      </c>
      <c r="F1474" s="80">
        <v>0.8333745600740377</v>
      </c>
      <c r="G1474" s="80">
        <v>0.7143462944944231</v>
      </c>
      <c r="H1474" s="80">
        <v>7.183349023504095</v>
      </c>
      <c r="I1474" s="80">
        <v>8.241080326984909</v>
      </c>
      <c r="J1474" s="80">
        <v>9.537444156276445</v>
      </c>
      <c r="K1474" s="80">
        <v>5.886985194212558</v>
      </c>
      <c r="P1474" s="1"/>
      <c r="Q1474" s="1"/>
    </row>
    <row r="1475" spans="1:17" ht="12.75">
      <c r="A1475" s="11">
        <v>7576</v>
      </c>
      <c r="B1475" s="14">
        <v>75</v>
      </c>
      <c r="C1475" s="14">
        <v>76</v>
      </c>
      <c r="D1475" s="80">
        <v>0.8672396343189486</v>
      </c>
      <c r="E1475" s="80">
        <v>0.7655984980743373</v>
      </c>
      <c r="F1475" s="80">
        <v>0.8399715371073848</v>
      </c>
      <c r="G1475" s="80">
        <v>0.7240956269407861</v>
      </c>
      <c r="H1475" s="80">
        <v>7.183349023504095</v>
      </c>
      <c r="I1475" s="80">
        <v>7.971273340203032</v>
      </c>
      <c r="J1475" s="80">
        <v>9.382658196916438</v>
      </c>
      <c r="K1475" s="80">
        <v>5.7719641667906885</v>
      </c>
      <c r="P1475" s="1"/>
      <c r="Q1475" s="1"/>
    </row>
    <row r="1476" spans="1:17" ht="12.75">
      <c r="A1476" s="11">
        <v>7577</v>
      </c>
      <c r="B1476" s="14">
        <v>75</v>
      </c>
      <c r="C1476" s="14">
        <v>77</v>
      </c>
      <c r="D1476" s="80">
        <v>0.8752307436568405</v>
      </c>
      <c r="E1476" s="80">
        <v>0.7781424848287049</v>
      </c>
      <c r="F1476" s="80">
        <v>0.8465616287687439</v>
      </c>
      <c r="G1476" s="80">
        <v>0.7339461300087218</v>
      </c>
      <c r="H1476" s="80">
        <v>7.183349023504095</v>
      </c>
      <c r="I1476" s="80">
        <v>7.697902479305659</v>
      </c>
      <c r="J1476" s="80">
        <v>9.23140576893882</v>
      </c>
      <c r="K1476" s="80">
        <v>5.649845733870933</v>
      </c>
      <c r="P1476" s="1"/>
      <c r="Q1476" s="1"/>
    </row>
    <row r="1477" spans="1:17" ht="12.75">
      <c r="A1477" s="11">
        <v>7578</v>
      </c>
      <c r="B1477" s="14">
        <v>75</v>
      </c>
      <c r="C1477" s="14">
        <v>78</v>
      </c>
      <c r="D1477" s="80">
        <v>0.8831372763775912</v>
      </c>
      <c r="E1477" s="80">
        <v>0.7907303718174472</v>
      </c>
      <c r="F1477" s="80">
        <v>0.853125163789049</v>
      </c>
      <c r="G1477" s="80">
        <v>0.7438694588570858</v>
      </c>
      <c r="H1477" s="80">
        <v>7.183349023504095</v>
      </c>
      <c r="I1477" s="80">
        <v>7.422383396961946</v>
      </c>
      <c r="J1477" s="80">
        <v>9.08444809953814</v>
      </c>
      <c r="K1477" s="80">
        <v>5.521284320927901</v>
      </c>
      <c r="P1477" s="1"/>
      <c r="Q1477" s="1"/>
    </row>
    <row r="1478" spans="1:17" ht="12.75">
      <c r="A1478" s="11">
        <v>7579</v>
      </c>
      <c r="B1478" s="14">
        <v>75</v>
      </c>
      <c r="C1478" s="14">
        <v>79</v>
      </c>
      <c r="D1478" s="80">
        <v>0.8909252070280798</v>
      </c>
      <c r="E1478" s="80">
        <v>0.8033048925317403</v>
      </c>
      <c r="F1478" s="80">
        <v>0.8596437239099894</v>
      </c>
      <c r="G1478" s="80">
        <v>0.7538378504457288</v>
      </c>
      <c r="H1478" s="80">
        <v>7.183349023504095</v>
      </c>
      <c r="I1478" s="80">
        <v>7.145273192322084</v>
      </c>
      <c r="J1478" s="80">
        <v>8.94224483167861</v>
      </c>
      <c r="K1478" s="80">
        <v>5.38637738414757</v>
      </c>
      <c r="P1478" s="1"/>
      <c r="Q1478" s="1"/>
    </row>
    <row r="1479" spans="1:17" ht="12.75">
      <c r="A1479" s="11">
        <v>7580</v>
      </c>
      <c r="B1479" s="14">
        <v>75</v>
      </c>
      <c r="C1479" s="14">
        <v>80</v>
      </c>
      <c r="D1479" s="80">
        <v>0.8985681695404449</v>
      </c>
      <c r="E1479" s="80">
        <v>0.8158182331846363</v>
      </c>
      <c r="F1479" s="80">
        <v>0.86609793338661</v>
      </c>
      <c r="G1479" s="80">
        <v>0.7638207556789918</v>
      </c>
      <c r="H1479" s="80">
        <v>7.183349023504095</v>
      </c>
      <c r="I1479" s="80">
        <v>6.866548106596771</v>
      </c>
      <c r="J1479" s="80">
        <v>8.80508516641397</v>
      </c>
      <c r="K1479" s="80">
        <v>5.244811963686896</v>
      </c>
      <c r="P1479" s="1"/>
      <c r="Q1479" s="1"/>
    </row>
    <row r="1480" spans="1:17" ht="12.75">
      <c r="A1480" s="11">
        <v>7581</v>
      </c>
      <c r="B1480" s="14">
        <v>75</v>
      </c>
      <c r="C1480" s="14">
        <v>81</v>
      </c>
      <c r="D1480" s="80">
        <v>0.9060305936671695</v>
      </c>
      <c r="E1480" s="80">
        <v>0.828204690907389</v>
      </c>
      <c r="F1480" s="80">
        <v>0.8724669803583545</v>
      </c>
      <c r="G1480" s="80">
        <v>0.7737839736486328</v>
      </c>
      <c r="H1480" s="80">
        <v>7.183349023504095</v>
      </c>
      <c r="I1480" s="80">
        <v>6.586841515746216</v>
      </c>
      <c r="J1480" s="80">
        <v>8.67339813740242</v>
      </c>
      <c r="K1480" s="80">
        <v>5.096792401847891</v>
      </c>
      <c r="P1480" s="1"/>
      <c r="Q1480" s="1"/>
    </row>
    <row r="1481" spans="1:17" ht="12.75">
      <c r="A1481" s="11">
        <v>7582</v>
      </c>
      <c r="B1481" s="14">
        <v>75</v>
      </c>
      <c r="C1481" s="14">
        <v>82</v>
      </c>
      <c r="D1481" s="80">
        <v>0.9132713019757268</v>
      </c>
      <c r="E1481" s="80">
        <v>0.8403857411802248</v>
      </c>
      <c r="F1481" s="80">
        <v>0.878730468451479</v>
      </c>
      <c r="G1481" s="80">
        <v>0.783692451928052</v>
      </c>
      <c r="H1481" s="80">
        <v>7.183349023504095</v>
      </c>
      <c r="I1481" s="80">
        <v>6.307369945701943</v>
      </c>
      <c r="J1481" s="80">
        <v>8.547680751241579</v>
      </c>
      <c r="K1481" s="80">
        <v>4.94303821796446</v>
      </c>
      <c r="P1481" s="1"/>
      <c r="Q1481" s="1"/>
    </row>
    <row r="1482" spans="1:17" ht="12.75">
      <c r="A1482" s="11">
        <v>7583</v>
      </c>
      <c r="B1482" s="14">
        <v>75</v>
      </c>
      <c r="C1482" s="14">
        <v>83</v>
      </c>
      <c r="D1482" s="80">
        <v>0.920246874651863</v>
      </c>
      <c r="E1482" s="80">
        <v>0.852275259438209</v>
      </c>
      <c r="F1482" s="80">
        <v>0.8848704951302065</v>
      </c>
      <c r="G1482" s="80">
        <v>0.7935136603111649</v>
      </c>
      <c r="H1482" s="80">
        <v>7.183349023504095</v>
      </c>
      <c r="I1482" s="80">
        <v>6.029884548794651</v>
      </c>
      <c r="J1482" s="80">
        <v>8.428437812730966</v>
      </c>
      <c r="K1482" s="80">
        <v>4.78479575956778</v>
      </c>
      <c r="P1482" s="1"/>
      <c r="Q1482" s="1"/>
    </row>
    <row r="1483" spans="1:17" ht="12.75">
      <c r="A1483" s="11">
        <v>7584</v>
      </c>
      <c r="B1483" s="14">
        <v>75</v>
      </c>
      <c r="C1483" s="14">
        <v>84</v>
      </c>
      <c r="D1483" s="80">
        <v>0.9269339082297299</v>
      </c>
      <c r="E1483" s="80">
        <v>0.8638180963224672</v>
      </c>
      <c r="F1483" s="80">
        <v>0.8908714883178651</v>
      </c>
      <c r="G1483" s="80">
        <v>0.8032175522805239</v>
      </c>
      <c r="H1483" s="80">
        <v>7.183349023504095</v>
      </c>
      <c r="I1483" s="80">
        <v>5.754899091682715</v>
      </c>
      <c r="J1483" s="80">
        <v>8.315812153144009</v>
      </c>
      <c r="K1483" s="80">
        <v>4.6224359620428</v>
      </c>
      <c r="P1483" s="1"/>
      <c r="Q1483" s="1"/>
    </row>
    <row r="1484" spans="1:17" ht="12.75">
      <c r="A1484" s="11">
        <v>7585</v>
      </c>
      <c r="B1484" s="14">
        <v>75</v>
      </c>
      <c r="C1484" s="14">
        <v>85</v>
      </c>
      <c r="D1484" s="80">
        <v>0.9333204727708797</v>
      </c>
      <c r="E1484" s="80">
        <v>0.8749773941894063</v>
      </c>
      <c r="F1484" s="80">
        <v>0.8967163189657272</v>
      </c>
      <c r="G1484" s="80">
        <v>0.8127704001976184</v>
      </c>
      <c r="H1484" s="80">
        <v>7.183349023504095</v>
      </c>
      <c r="I1484" s="80">
        <v>5.482064905648727</v>
      </c>
      <c r="J1484" s="80">
        <v>8.209753841879389</v>
      </c>
      <c r="K1484" s="80">
        <v>4.455660087273435</v>
      </c>
      <c r="P1484" s="1"/>
      <c r="Q1484" s="1"/>
    </row>
    <row r="1485" spans="1:17" ht="12.75">
      <c r="A1485" s="11">
        <v>7586</v>
      </c>
      <c r="B1485" s="14">
        <v>75</v>
      </c>
      <c r="C1485" s="14">
        <v>86</v>
      </c>
      <c r="D1485" s="80">
        <v>0.9393841270555587</v>
      </c>
      <c r="E1485" s="80">
        <v>0.8856968403220639</v>
      </c>
      <c r="F1485" s="80">
        <v>0.9023849776334901</v>
      </c>
      <c r="G1485" s="80">
        <v>0.8221324956795012</v>
      </c>
      <c r="H1485" s="80">
        <v>7.183349023504095</v>
      </c>
      <c r="I1485" s="80">
        <v>5.2119890821580235</v>
      </c>
      <c r="J1485" s="80">
        <v>8.110392514093231</v>
      </c>
      <c r="K1485" s="80">
        <v>4.2849455915688885</v>
      </c>
      <c r="P1485" s="1"/>
      <c r="Q1485" s="1"/>
    </row>
    <row r="1486" spans="1:17" ht="12.75">
      <c r="A1486" s="11">
        <v>7587</v>
      </c>
      <c r="B1486" s="14">
        <v>75</v>
      </c>
      <c r="C1486" s="14">
        <v>87</v>
      </c>
      <c r="D1486" s="80">
        <v>0.9450970356328566</v>
      </c>
      <c r="E1486" s="80">
        <v>0.8959089773852248</v>
      </c>
      <c r="F1486" s="80">
        <v>0.907857283931012</v>
      </c>
      <c r="G1486" s="80">
        <v>0.8312624994640945</v>
      </c>
      <c r="H1486" s="80">
        <v>7.183349023504095</v>
      </c>
      <c r="I1486" s="80">
        <v>4.946121077754667</v>
      </c>
      <c r="J1486" s="80">
        <v>8.017945131512377</v>
      </c>
      <c r="K1486" s="80">
        <v>4.111524969746386</v>
      </c>
      <c r="P1486" s="1"/>
      <c r="Q1486" s="1"/>
    </row>
    <row r="1487" spans="1:17" ht="12.75">
      <c r="A1487" s="11">
        <v>7588</v>
      </c>
      <c r="B1487" s="14">
        <v>75</v>
      </c>
      <c r="C1487" s="14">
        <v>88</v>
      </c>
      <c r="D1487" s="80">
        <v>0.9504299618757095</v>
      </c>
      <c r="E1487" s="80">
        <v>0.9055422008759019</v>
      </c>
      <c r="F1487" s="80">
        <v>0.9131162408310244</v>
      </c>
      <c r="G1487" s="80">
        <v>0.8401231807246686</v>
      </c>
      <c r="H1487" s="80">
        <v>7.183349023504095</v>
      </c>
      <c r="I1487" s="80">
        <v>4.686737143178807</v>
      </c>
      <c r="J1487" s="80">
        <v>7.932649650735076</v>
      </c>
      <c r="K1487" s="80">
        <v>3.9374365159478266</v>
      </c>
      <c r="P1487" s="1"/>
      <c r="Q1487" s="1"/>
    </row>
    <row r="1488" spans="1:17" ht="12.75">
      <c r="A1488" s="11">
        <v>7589</v>
      </c>
      <c r="B1488" s="14">
        <v>75</v>
      </c>
      <c r="C1488" s="14">
        <v>89</v>
      </c>
      <c r="D1488" s="80">
        <v>0.9553637692794965</v>
      </c>
      <c r="E1488" s="80">
        <v>0.9145420593422442</v>
      </c>
      <c r="F1488" s="80">
        <v>0.9181512096069587</v>
      </c>
      <c r="G1488" s="80">
        <v>0.848687189707343</v>
      </c>
      <c r="H1488" s="80">
        <v>7.183349023504095</v>
      </c>
      <c r="I1488" s="80">
        <v>4.436086549987851</v>
      </c>
      <c r="J1488" s="80">
        <v>7.854585746084214</v>
      </c>
      <c r="K1488" s="80">
        <v>3.7648498274077324</v>
      </c>
      <c r="P1488" s="1"/>
      <c r="Q1488" s="1"/>
    </row>
    <row r="1489" spans="1:17" ht="12.75">
      <c r="A1489" s="11">
        <v>7590</v>
      </c>
      <c r="B1489" s="14">
        <v>75</v>
      </c>
      <c r="C1489" s="14">
        <v>90</v>
      </c>
      <c r="D1489" s="80">
        <v>0.9598975261835202</v>
      </c>
      <c r="E1489" s="80">
        <v>0.9228874565545785</v>
      </c>
      <c r="F1489" s="80">
        <v>0.9229581214723219</v>
      </c>
      <c r="G1489" s="80">
        <v>0.8569380075861214</v>
      </c>
      <c r="H1489" s="80">
        <v>7.183349023504095</v>
      </c>
      <c r="I1489" s="80">
        <v>4.195454194507296</v>
      </c>
      <c r="J1489" s="80">
        <v>7.783559059651473</v>
      </c>
      <c r="K1489" s="80">
        <v>3.595244158359918</v>
      </c>
      <c r="P1489" s="1"/>
      <c r="Q1489" s="1"/>
    </row>
    <row r="1490" spans="1:17" ht="12.75">
      <c r="A1490" s="11">
        <v>7640</v>
      </c>
      <c r="B1490" s="14">
        <v>76</v>
      </c>
      <c r="C1490" s="14">
        <v>40</v>
      </c>
      <c r="D1490" s="80">
        <v>0.6724902761871053</v>
      </c>
      <c r="E1490" s="80">
        <v>0.5065803016851936</v>
      </c>
      <c r="F1490" s="80">
        <v>0.6761742735928368</v>
      </c>
      <c r="G1490" s="80">
        <v>0.5107728759947584</v>
      </c>
      <c r="H1490" s="80">
        <v>6.922931016192937</v>
      </c>
      <c r="I1490" s="80">
        <v>13.783123951665887</v>
      </c>
      <c r="J1490" s="80">
        <v>13.666009106874201</v>
      </c>
      <c r="K1490" s="80">
        <v>7.040045860984625</v>
      </c>
      <c r="P1490" s="1"/>
      <c r="Q1490" s="1"/>
    </row>
    <row r="1491" spans="1:17" ht="12.75">
      <c r="A1491" s="11">
        <v>7641</v>
      </c>
      <c r="B1491" s="14">
        <v>76</v>
      </c>
      <c r="C1491" s="14">
        <v>41</v>
      </c>
      <c r="D1491" s="80">
        <v>0.6739010292292513</v>
      </c>
      <c r="E1491" s="80">
        <v>0.5081830574309554</v>
      </c>
      <c r="F1491" s="80">
        <v>0.6769566633897449</v>
      </c>
      <c r="G1491" s="80">
        <v>0.5116662808069183</v>
      </c>
      <c r="H1491" s="80">
        <v>6.922931016192937</v>
      </c>
      <c r="I1491" s="80">
        <v>13.720078455574168</v>
      </c>
      <c r="J1491" s="80">
        <v>13.622907956024342</v>
      </c>
      <c r="K1491" s="80">
        <v>7.020101515742763</v>
      </c>
      <c r="P1491" s="1"/>
      <c r="Q1491" s="1"/>
    </row>
    <row r="1492" spans="1:17" ht="12.75">
      <c r="A1492" s="11">
        <v>7642</v>
      </c>
      <c r="B1492" s="14">
        <v>76</v>
      </c>
      <c r="C1492" s="14">
        <v>42</v>
      </c>
      <c r="D1492" s="80">
        <v>0.6754508718766679</v>
      </c>
      <c r="E1492" s="80">
        <v>0.5099477684363866</v>
      </c>
      <c r="F1492" s="80">
        <v>0.6778908919908585</v>
      </c>
      <c r="G1492" s="80">
        <v>0.5127344542778624</v>
      </c>
      <c r="H1492" s="80">
        <v>6.922931016192937</v>
      </c>
      <c r="I1492" s="80">
        <v>13.653405095911355</v>
      </c>
      <c r="J1492" s="80">
        <v>13.5757649012176</v>
      </c>
      <c r="K1492" s="80">
        <v>7.000571210886694</v>
      </c>
      <c r="P1492" s="1"/>
      <c r="Q1492" s="1"/>
    </row>
    <row r="1493" spans="1:17" ht="12.75">
      <c r="A1493" s="11">
        <v>7643</v>
      </c>
      <c r="B1493" s="14">
        <v>76</v>
      </c>
      <c r="C1493" s="14">
        <v>43</v>
      </c>
      <c r="D1493" s="80">
        <v>0.6771522737234144</v>
      </c>
      <c r="E1493" s="80">
        <v>0.5118898120079245</v>
      </c>
      <c r="F1493" s="80">
        <v>0.6789906937796573</v>
      </c>
      <c r="G1493" s="80">
        <v>0.5139938761842473</v>
      </c>
      <c r="H1493" s="80">
        <v>6.922931016192937</v>
      </c>
      <c r="I1493" s="80">
        <v>13.582810729810578</v>
      </c>
      <c r="J1493" s="80">
        <v>13.52426020951119</v>
      </c>
      <c r="K1493" s="80">
        <v>6.981481536492325</v>
      </c>
      <c r="P1493" s="1"/>
      <c r="Q1493" s="1"/>
    </row>
    <row r="1494" spans="1:17" ht="12.75">
      <c r="A1494" s="11">
        <v>7644</v>
      </c>
      <c r="B1494" s="14">
        <v>76</v>
      </c>
      <c r="C1494" s="14">
        <v>44</v>
      </c>
      <c r="D1494" s="80">
        <v>0.6790188278849957</v>
      </c>
      <c r="E1494" s="80">
        <v>0.514026121200957</v>
      </c>
      <c r="F1494" s="80">
        <v>0.6802696609001443</v>
      </c>
      <c r="G1494" s="80">
        <v>0.5154611065197862</v>
      </c>
      <c r="H1494" s="80">
        <v>6.922931016192937</v>
      </c>
      <c r="I1494" s="80">
        <v>13.507939235273321</v>
      </c>
      <c r="J1494" s="80">
        <v>13.46805294645024</v>
      </c>
      <c r="K1494" s="80">
        <v>6.962817305016021</v>
      </c>
      <c r="P1494" s="1"/>
      <c r="Q1494" s="1"/>
    </row>
    <row r="1495" spans="1:17" ht="12.75">
      <c r="A1495" s="11">
        <v>7645</v>
      </c>
      <c r="B1495" s="14">
        <v>76</v>
      </c>
      <c r="C1495" s="14">
        <v>45</v>
      </c>
      <c r="D1495" s="80">
        <v>0.6810646004824801</v>
      </c>
      <c r="E1495" s="80">
        <v>0.5163744948614533</v>
      </c>
      <c r="F1495" s="80">
        <v>0.6817406711887676</v>
      </c>
      <c r="G1495" s="80">
        <v>0.5171521689920763</v>
      </c>
      <c r="H1495" s="80">
        <v>6.922931016192937</v>
      </c>
      <c r="I1495" s="80">
        <v>13.428395766034505</v>
      </c>
      <c r="J1495" s="80">
        <v>13.406802785738684</v>
      </c>
      <c r="K1495" s="80">
        <v>6.944523996488758</v>
      </c>
      <c r="P1495" s="1"/>
      <c r="Q1495" s="1"/>
    </row>
    <row r="1496" spans="1:17" ht="12.75">
      <c r="A1496" s="11">
        <v>7646</v>
      </c>
      <c r="B1496" s="14">
        <v>76</v>
      </c>
      <c r="C1496" s="14">
        <v>46</v>
      </c>
      <c r="D1496" s="80">
        <v>0.6833013792749107</v>
      </c>
      <c r="E1496" s="80">
        <v>0.5189504786589183</v>
      </c>
      <c r="F1496" s="80">
        <v>0.6834152046642006</v>
      </c>
      <c r="G1496" s="80">
        <v>0.5190817994293283</v>
      </c>
      <c r="H1496" s="80">
        <v>6.922931016192937</v>
      </c>
      <c r="I1496" s="80">
        <v>13.343896372494022</v>
      </c>
      <c r="J1496" s="80">
        <v>13.340253648254276</v>
      </c>
      <c r="K1496" s="80">
        <v>6.9265737404326835</v>
      </c>
      <c r="P1496" s="1"/>
      <c r="Q1496" s="1"/>
    </row>
    <row r="1497" spans="1:17" ht="12.75">
      <c r="A1497" s="11">
        <v>7647</v>
      </c>
      <c r="B1497" s="14">
        <v>76</v>
      </c>
      <c r="C1497" s="14">
        <v>47</v>
      </c>
      <c r="D1497" s="80">
        <v>0.6857393119744194</v>
      </c>
      <c r="E1497" s="80">
        <v>0.5217681076699653</v>
      </c>
      <c r="F1497" s="80">
        <v>0.6853030104985354</v>
      </c>
      <c r="G1497" s="80">
        <v>0.5212630864534066</v>
      </c>
      <c r="H1497" s="80">
        <v>6.922931016192937</v>
      </c>
      <c r="I1497" s="80">
        <v>13.254217516930261</v>
      </c>
      <c r="J1497" s="80">
        <v>13.268214201723323</v>
      </c>
      <c r="K1497" s="80">
        <v>6.908934331399875</v>
      </c>
      <c r="P1497" s="1"/>
      <c r="Q1497" s="1"/>
    </row>
    <row r="1498" spans="1:17" ht="12.75">
      <c r="A1498" s="11">
        <v>7648</v>
      </c>
      <c r="B1498" s="14">
        <v>76</v>
      </c>
      <c r="C1498" s="14">
        <v>48</v>
      </c>
      <c r="D1498" s="80">
        <v>0.688386082458634</v>
      </c>
      <c r="E1498" s="80">
        <v>0.5248389586721569</v>
      </c>
      <c r="F1498" s="80">
        <v>0.6874118792880263</v>
      </c>
      <c r="G1498" s="80">
        <v>0.523707222731195</v>
      </c>
      <c r="H1498" s="80">
        <v>6.922931016192937</v>
      </c>
      <c r="I1498" s="80">
        <v>13.159238816679528</v>
      </c>
      <c r="J1498" s="80">
        <v>13.190581418932695</v>
      </c>
      <c r="K1498" s="80">
        <v>6.891588413939772</v>
      </c>
      <c r="P1498" s="1"/>
      <c r="Q1498" s="1"/>
    </row>
    <row r="1499" spans="1:17" ht="12.75">
      <c r="A1499" s="11">
        <v>7649</v>
      </c>
      <c r="B1499" s="14">
        <v>76</v>
      </c>
      <c r="C1499" s="14">
        <v>49</v>
      </c>
      <c r="D1499" s="80">
        <v>0.6912496069408736</v>
      </c>
      <c r="E1499" s="80">
        <v>0.5281752814079015</v>
      </c>
      <c r="F1499" s="80">
        <v>0.6897474591686351</v>
      </c>
      <c r="G1499" s="80">
        <v>0.5264232944978571</v>
      </c>
      <c r="H1499" s="80">
        <v>6.922931016192937</v>
      </c>
      <c r="I1499" s="80">
        <v>13.058770494396668</v>
      </c>
      <c r="J1499" s="80">
        <v>13.107260524837901</v>
      </c>
      <c r="K1499" s="80">
        <v>6.874440985751704</v>
      </c>
      <c r="P1499" s="1"/>
      <c r="Q1499" s="1"/>
    </row>
    <row r="1500" spans="1:17" ht="12.75">
      <c r="A1500" s="11">
        <v>7650</v>
      </c>
      <c r="B1500" s="14">
        <v>76</v>
      </c>
      <c r="C1500" s="14">
        <v>50</v>
      </c>
      <c r="D1500" s="80">
        <v>0.6943381970610617</v>
      </c>
      <c r="E1500" s="80">
        <v>0.5317902351943895</v>
      </c>
      <c r="F1500" s="80">
        <v>0.6923130298637757</v>
      </c>
      <c r="G1500" s="80">
        <v>0.5294180072710033</v>
      </c>
      <c r="H1500" s="80">
        <v>6.922931016192937</v>
      </c>
      <c r="I1500" s="80">
        <v>12.952536001165964</v>
      </c>
      <c r="J1500" s="80">
        <v>13.018161218515687</v>
      </c>
      <c r="K1500" s="80">
        <v>6.857305798843214</v>
      </c>
      <c r="P1500" s="1"/>
      <c r="Q1500" s="1"/>
    </row>
    <row r="1501" spans="1:17" ht="12.75">
      <c r="A1501" s="11">
        <v>7651</v>
      </c>
      <c r="B1501" s="14">
        <v>76</v>
      </c>
      <c r="C1501" s="14">
        <v>51</v>
      </c>
      <c r="D1501" s="80">
        <v>0.6976586545660913</v>
      </c>
      <c r="E1501" s="80">
        <v>0.5356956970020381</v>
      </c>
      <c r="F1501" s="80">
        <v>0.695109504303568</v>
      </c>
      <c r="G1501" s="80">
        <v>0.5326956603608196</v>
      </c>
      <c r="H1501" s="80">
        <v>6.922931016192937</v>
      </c>
      <c r="I1501" s="80">
        <v>12.840287284823646</v>
      </c>
      <c r="J1501" s="80">
        <v>12.923252986604815</v>
      </c>
      <c r="K1501" s="80">
        <v>6.839965314411767</v>
      </c>
      <c r="P1501" s="1"/>
      <c r="Q1501" s="1"/>
    </row>
    <row r="1502" spans="1:17" ht="12.75">
      <c r="A1502" s="11">
        <v>7652</v>
      </c>
      <c r="B1502" s="14">
        <v>76</v>
      </c>
      <c r="C1502" s="14">
        <v>52</v>
      </c>
      <c r="D1502" s="80">
        <v>0.7012155008367648</v>
      </c>
      <c r="E1502" s="80">
        <v>0.5399013473766976</v>
      </c>
      <c r="F1502" s="80">
        <v>0.6981356967961923</v>
      </c>
      <c r="G1502" s="80">
        <v>0.5362584219247147</v>
      </c>
      <c r="H1502" s="80">
        <v>6.922931016192937</v>
      </c>
      <c r="I1502" s="80">
        <v>12.721857266955888</v>
      </c>
      <c r="J1502" s="80">
        <v>12.822585181219598</v>
      </c>
      <c r="K1502" s="80">
        <v>6.8222031019292295</v>
      </c>
      <c r="P1502" s="1"/>
      <c r="Q1502" s="1"/>
    </row>
    <row r="1503" spans="1:17" ht="12.75">
      <c r="A1503" s="11">
        <v>7653</v>
      </c>
      <c r="B1503" s="14">
        <v>76</v>
      </c>
      <c r="C1503" s="14">
        <v>53</v>
      </c>
      <c r="D1503" s="80">
        <v>0.7050119617129216</v>
      </c>
      <c r="E1503" s="80">
        <v>0.5444158100964764</v>
      </c>
      <c r="F1503" s="80">
        <v>0.701388713453525</v>
      </c>
      <c r="G1503" s="80">
        <v>0.5401067438115352</v>
      </c>
      <c r="H1503" s="80">
        <v>6.922931016192937</v>
      </c>
      <c r="I1503" s="80">
        <v>12.597108745540904</v>
      </c>
      <c r="J1503" s="80">
        <v>12.71625637573993</v>
      </c>
      <c r="K1503" s="80">
        <v>6.803783385993912</v>
      </c>
      <c r="P1503" s="1"/>
      <c r="Q1503" s="1"/>
    </row>
    <row r="1504" spans="1:17" ht="12.75">
      <c r="A1504" s="11">
        <v>7654</v>
      </c>
      <c r="B1504" s="14">
        <v>76</v>
      </c>
      <c r="C1504" s="14">
        <v>54</v>
      </c>
      <c r="D1504" s="80">
        <v>0.7090548859213458</v>
      </c>
      <c r="E1504" s="80">
        <v>0.5492525425040682</v>
      </c>
      <c r="F1504" s="80">
        <v>0.704864021327101</v>
      </c>
      <c r="G1504" s="80">
        <v>0.5442393948852858</v>
      </c>
      <c r="H1504" s="80">
        <v>6.922931016192937</v>
      </c>
      <c r="I1504" s="80">
        <v>12.465635700008683</v>
      </c>
      <c r="J1504" s="80">
        <v>12.604276685968477</v>
      </c>
      <c r="K1504" s="80">
        <v>6.784290030233143</v>
      </c>
      <c r="P1504" s="1"/>
      <c r="Q1504" s="1"/>
    </row>
    <row r="1505" spans="1:17" ht="12.75">
      <c r="A1505" s="11">
        <v>7655</v>
      </c>
      <c r="B1505" s="14">
        <v>76</v>
      </c>
      <c r="C1505" s="14">
        <v>55</v>
      </c>
      <c r="D1505" s="80">
        <v>0.7133514354725901</v>
      </c>
      <c r="E1505" s="80">
        <v>0.5544260145019295</v>
      </c>
      <c r="F1505" s="80">
        <v>0.708555327035577</v>
      </c>
      <c r="G1505" s="80">
        <v>0.5486532577575598</v>
      </c>
      <c r="H1505" s="80">
        <v>6.922931016192937</v>
      </c>
      <c r="I1505" s="80">
        <v>12.326958079647275</v>
      </c>
      <c r="J1505" s="80">
        <v>12.48666338720086</v>
      </c>
      <c r="K1505" s="80">
        <v>6.76322570863935</v>
      </c>
      <c r="P1505" s="1"/>
      <c r="Q1505" s="1"/>
    </row>
    <row r="1506" spans="1:17" ht="12.75">
      <c r="A1506" s="11">
        <v>7656</v>
      </c>
      <c r="B1506" s="14">
        <v>76</v>
      </c>
      <c r="C1506" s="14">
        <v>56</v>
      </c>
      <c r="D1506" s="80">
        <v>0.717902608469183</v>
      </c>
      <c r="E1506" s="80">
        <v>0.5599438961798663</v>
      </c>
      <c r="F1506" s="80">
        <v>0.7124550478995428</v>
      </c>
      <c r="G1506" s="80">
        <v>0.5533438244134838</v>
      </c>
      <c r="H1506" s="80">
        <v>6.922931016192937</v>
      </c>
      <c r="I1506" s="80">
        <v>12.18092293242958</v>
      </c>
      <c r="J1506" s="80">
        <v>12.363615468306023</v>
      </c>
      <c r="K1506" s="80">
        <v>6.740238480316492</v>
      </c>
      <c r="P1506" s="1"/>
      <c r="Q1506" s="1"/>
    </row>
    <row r="1507" spans="1:17" ht="12.75">
      <c r="A1507" s="11">
        <v>7657</v>
      </c>
      <c r="B1507" s="14">
        <v>76</v>
      </c>
      <c r="C1507" s="14">
        <v>57</v>
      </c>
      <c r="D1507" s="80">
        <v>0.7227041775409399</v>
      </c>
      <c r="E1507" s="80">
        <v>0.5658079867356923</v>
      </c>
      <c r="F1507" s="80">
        <v>0.7165553073156719</v>
      </c>
      <c r="G1507" s="80">
        <v>0.5583063387149114</v>
      </c>
      <c r="H1507" s="80">
        <v>6.922931016192937</v>
      </c>
      <c r="I1507" s="80">
        <v>12.027672503994053</v>
      </c>
      <c r="J1507" s="80">
        <v>12.235477721220057</v>
      </c>
      <c r="K1507" s="80">
        <v>6.71512579896693</v>
      </c>
      <c r="P1507" s="1"/>
      <c r="Q1507" s="1"/>
    </row>
    <row r="1508" spans="1:17" ht="12.75">
      <c r="A1508" s="11">
        <v>7658</v>
      </c>
      <c r="B1508" s="14">
        <v>76</v>
      </c>
      <c r="C1508" s="14">
        <v>58</v>
      </c>
      <c r="D1508" s="80">
        <v>0.7277466823110951</v>
      </c>
      <c r="E1508" s="80">
        <v>0.572013978998899</v>
      </c>
      <c r="F1508" s="80">
        <v>0.720848980966292</v>
      </c>
      <c r="G1508" s="80">
        <v>0.5635370415534151</v>
      </c>
      <c r="H1508" s="80">
        <v>6.922931016192937</v>
      </c>
      <c r="I1508" s="80">
        <v>11.867672523703659</v>
      </c>
      <c r="J1508" s="80">
        <v>12.102730475763883</v>
      </c>
      <c r="K1508" s="80">
        <v>6.687873064132711</v>
      </c>
      <c r="P1508" s="1"/>
      <c r="Q1508" s="1"/>
    </row>
    <row r="1509" spans="1:17" ht="12.75">
      <c r="A1509" s="11">
        <v>7659</v>
      </c>
      <c r="B1509" s="14">
        <v>76</v>
      </c>
      <c r="C1509" s="14">
        <v>59</v>
      </c>
      <c r="D1509" s="80">
        <v>0.7330219957087079</v>
      </c>
      <c r="E1509" s="80">
        <v>0.5785593699851399</v>
      </c>
      <c r="F1509" s="80">
        <v>0.7253303875267411</v>
      </c>
      <c r="G1509" s="80">
        <v>0.5690340308022034</v>
      </c>
      <c r="H1509" s="80">
        <v>6.922931016192937</v>
      </c>
      <c r="I1509" s="80">
        <v>11.701337267243586</v>
      </c>
      <c r="J1509" s="80">
        <v>11.965809172480864</v>
      </c>
      <c r="K1509" s="80">
        <v>6.658459110955658</v>
      </c>
      <c r="P1509" s="1"/>
      <c r="Q1509" s="1"/>
    </row>
    <row r="1510" spans="1:17" ht="12.75">
      <c r="A1510" s="11">
        <v>7660</v>
      </c>
      <c r="B1510" s="14">
        <v>76</v>
      </c>
      <c r="C1510" s="14">
        <v>60</v>
      </c>
      <c r="D1510" s="80">
        <v>0.7385267475509866</v>
      </c>
      <c r="E1510" s="80">
        <v>0.5854478058579305</v>
      </c>
      <c r="F1510" s="80">
        <v>0.7299951678278789</v>
      </c>
      <c r="G1510" s="80">
        <v>0.5747971577236836</v>
      </c>
      <c r="H1510" s="80">
        <v>6.922931016192937</v>
      </c>
      <c r="I1510" s="80">
        <v>11.52882058486999</v>
      </c>
      <c r="J1510" s="80">
        <v>11.825018296973361</v>
      </c>
      <c r="K1510" s="80">
        <v>6.626733304089566</v>
      </c>
      <c r="P1510" s="1"/>
      <c r="Q1510" s="1"/>
    </row>
    <row r="1511" spans="1:17" ht="12.75">
      <c r="A1511" s="11">
        <v>7661</v>
      </c>
      <c r="B1511" s="14">
        <v>76</v>
      </c>
      <c r="C1511" s="14">
        <v>61</v>
      </c>
      <c r="D1511" s="80">
        <v>0.7442567102940129</v>
      </c>
      <c r="E1511" s="80">
        <v>0.5926822119168571</v>
      </c>
      <c r="F1511" s="80">
        <v>0.7348399529033691</v>
      </c>
      <c r="G1511" s="80">
        <v>0.5808276625473009</v>
      </c>
      <c r="H1511" s="80">
        <v>6.922931016192937</v>
      </c>
      <c r="I1511" s="80">
        <v>11.350340060338736</v>
      </c>
      <c r="J1511" s="80">
        <v>11.680679590168133</v>
      </c>
      <c r="K1511" s="80">
        <v>6.592591486363538</v>
      </c>
      <c r="P1511" s="1"/>
      <c r="Q1511" s="1"/>
    </row>
    <row r="1512" spans="1:17" ht="12.75">
      <c r="A1512" s="11">
        <v>7662</v>
      </c>
      <c r="B1512" s="14">
        <v>76</v>
      </c>
      <c r="C1512" s="14">
        <v>62</v>
      </c>
      <c r="D1512" s="80">
        <v>0.7502072021020797</v>
      </c>
      <c r="E1512" s="80">
        <v>0.6002652628641827</v>
      </c>
      <c r="F1512" s="80">
        <v>0.7398623671608447</v>
      </c>
      <c r="G1512" s="80">
        <v>0.5871282214577598</v>
      </c>
      <c r="H1512" s="80">
        <v>6.922931016192937</v>
      </c>
      <c r="I1512" s="80">
        <v>11.166150695052348</v>
      </c>
      <c r="J1512" s="80">
        <v>11.533119513129872</v>
      </c>
      <c r="K1512" s="80">
        <v>6.555962198115413</v>
      </c>
      <c r="P1512" s="1"/>
      <c r="Q1512" s="1"/>
    </row>
    <row r="1513" spans="1:17" ht="12.75">
      <c r="A1513" s="11">
        <v>7663</v>
      </c>
      <c r="B1513" s="14">
        <v>76</v>
      </c>
      <c r="C1513" s="14">
        <v>63</v>
      </c>
      <c r="D1513" s="80">
        <v>0.7563729075815332</v>
      </c>
      <c r="E1513" s="80">
        <v>0.608199123718004</v>
      </c>
      <c r="F1513" s="80">
        <v>0.7450610092682238</v>
      </c>
      <c r="G1513" s="80">
        <v>0.5937029726311764</v>
      </c>
      <c r="H1513" s="80">
        <v>6.922931016192937</v>
      </c>
      <c r="I1513" s="80">
        <v>10.976552833162348</v>
      </c>
      <c r="J1513" s="80">
        <v>11.382671803063637</v>
      </c>
      <c r="K1513" s="80">
        <v>6.516812046291648</v>
      </c>
      <c r="P1513" s="1"/>
      <c r="Q1513" s="1"/>
    </row>
    <row r="1514" spans="1:17" ht="12.75">
      <c r="A1514" s="11">
        <v>7664</v>
      </c>
      <c r="B1514" s="14">
        <v>76</v>
      </c>
      <c r="C1514" s="14">
        <v>64</v>
      </c>
      <c r="D1514" s="80">
        <v>0.7627453341282656</v>
      </c>
      <c r="E1514" s="80">
        <v>0.6164820836266164</v>
      </c>
      <c r="F1514" s="80">
        <v>0.7504356000689618</v>
      </c>
      <c r="G1514" s="80">
        <v>0.600557762457363</v>
      </c>
      <c r="H1514" s="80">
        <v>6.922931016192937</v>
      </c>
      <c r="I1514" s="80">
        <v>10.78204688352501</v>
      </c>
      <c r="J1514" s="80">
        <v>11.229735948637781</v>
      </c>
      <c r="K1514" s="80">
        <v>6.475241951080164</v>
      </c>
      <c r="P1514" s="1"/>
      <c r="Q1514" s="1"/>
    </row>
    <row r="1515" spans="1:17" ht="12.75">
      <c r="A1515" s="11">
        <v>7665</v>
      </c>
      <c r="B1515" s="14">
        <v>76</v>
      </c>
      <c r="C1515" s="14">
        <v>65</v>
      </c>
      <c r="D1515" s="80">
        <v>0.7693180836268678</v>
      </c>
      <c r="E1515" s="80">
        <v>0.6251152906879475</v>
      </c>
      <c r="F1515" s="80">
        <v>0.7559870243785923</v>
      </c>
      <c r="G1515" s="80">
        <v>0.6077002725803263</v>
      </c>
      <c r="H1515" s="80">
        <v>6.922931016192937</v>
      </c>
      <c r="I1515" s="80">
        <v>10.583019649789476</v>
      </c>
      <c r="J1515" s="80">
        <v>11.074646740082397</v>
      </c>
      <c r="K1515" s="80">
        <v>6.431303925900014</v>
      </c>
      <c r="P1515" s="1"/>
      <c r="Q1515" s="1"/>
    </row>
    <row r="1516" spans="1:17" ht="12.75">
      <c r="A1516" s="11">
        <v>7666</v>
      </c>
      <c r="B1516" s="14">
        <v>76</v>
      </c>
      <c r="C1516" s="14">
        <v>66</v>
      </c>
      <c r="D1516" s="80">
        <v>0.7760902925772086</v>
      </c>
      <c r="E1516" s="80">
        <v>0.6341074738992634</v>
      </c>
      <c r="F1516" s="80">
        <v>0.7617165408971998</v>
      </c>
      <c r="G1516" s="80">
        <v>0.6151390744160488</v>
      </c>
      <c r="H1516" s="80">
        <v>6.922931016192937</v>
      </c>
      <c r="I1516" s="80">
        <v>10.379509973405066</v>
      </c>
      <c r="J1516" s="80">
        <v>10.917598831665465</v>
      </c>
      <c r="K1516" s="80">
        <v>6.384842157932539</v>
      </c>
      <c r="P1516" s="1"/>
      <c r="Q1516" s="1"/>
    </row>
    <row r="1517" spans="1:17" ht="12.75">
      <c r="A1517" s="11">
        <v>7667</v>
      </c>
      <c r="B1517" s="14">
        <v>76</v>
      </c>
      <c r="C1517" s="14">
        <v>67</v>
      </c>
      <c r="D1517" s="80">
        <v>0.7830659099539422</v>
      </c>
      <c r="E1517" s="80">
        <v>0.6434743809406951</v>
      </c>
      <c r="F1517" s="80">
        <v>0.7676245385858479</v>
      </c>
      <c r="G1517" s="80">
        <v>0.6228820376746207</v>
      </c>
      <c r="H1517" s="80">
        <v>6.922931016192937</v>
      </c>
      <c r="I1517" s="80">
        <v>10.171201717661095</v>
      </c>
      <c r="J1517" s="80">
        <v>10.758673882357687</v>
      </c>
      <c r="K1517" s="80">
        <v>6.335458851496345</v>
      </c>
      <c r="P1517" s="1"/>
      <c r="Q1517" s="1"/>
    </row>
    <row r="1518" spans="1:17" ht="12.75">
      <c r="A1518" s="11">
        <v>7668</v>
      </c>
      <c r="B1518" s="14">
        <v>76</v>
      </c>
      <c r="C1518" s="14">
        <v>68</v>
      </c>
      <c r="D1518" s="80">
        <v>0.7902533312445427</v>
      </c>
      <c r="E1518" s="80">
        <v>0.6532386919887586</v>
      </c>
      <c r="F1518" s="80">
        <v>0.7737091622957721</v>
      </c>
      <c r="G1518" s="80">
        <v>0.6309344720737324</v>
      </c>
      <c r="H1518" s="80">
        <v>6.922931016192937</v>
      </c>
      <c r="I1518" s="80">
        <v>9.957383952091014</v>
      </c>
      <c r="J1518" s="80">
        <v>10.597858181235951</v>
      </c>
      <c r="K1518" s="80">
        <v>6.282456787048</v>
      </c>
      <c r="P1518" s="1"/>
      <c r="Q1518" s="1"/>
    </row>
    <row r="1519" spans="1:17" ht="12.75">
      <c r="A1519" s="11">
        <v>7669</v>
      </c>
      <c r="B1519" s="14">
        <v>76</v>
      </c>
      <c r="C1519" s="14">
        <v>69</v>
      </c>
      <c r="D1519" s="80">
        <v>0.7976727690232308</v>
      </c>
      <c r="E1519" s="80">
        <v>0.663440658059082</v>
      </c>
      <c r="F1519" s="80">
        <v>0.7799640898241742</v>
      </c>
      <c r="G1519" s="80">
        <v>0.6392960103213433</v>
      </c>
      <c r="H1519" s="80">
        <v>6.922931016192937</v>
      </c>
      <c r="I1519" s="80">
        <v>9.736404867527444</v>
      </c>
      <c r="J1519" s="80">
        <v>10.434891097036779</v>
      </c>
      <c r="K1519" s="80">
        <v>6.224444786683602</v>
      </c>
      <c r="P1519" s="1"/>
      <c r="Q1519" s="1"/>
    </row>
    <row r="1520" spans="1:17" ht="12.75">
      <c r="A1520" s="11">
        <v>7670</v>
      </c>
      <c r="B1520" s="14">
        <v>76</v>
      </c>
      <c r="C1520" s="14">
        <v>70</v>
      </c>
      <c r="D1520" s="80">
        <v>0.8053375696599666</v>
      </c>
      <c r="E1520" s="80">
        <v>0.6741130795724519</v>
      </c>
      <c r="F1520" s="80">
        <v>0.7863763968537243</v>
      </c>
      <c r="G1520" s="80">
        <v>0.6479574019614248</v>
      </c>
      <c r="H1520" s="80">
        <v>6.922931016192937</v>
      </c>
      <c r="I1520" s="80">
        <v>9.506681920448004</v>
      </c>
      <c r="J1520" s="80">
        <v>10.269688018193806</v>
      </c>
      <c r="K1520" s="80">
        <v>6.159924918447137</v>
      </c>
      <c r="P1520" s="1"/>
      <c r="Q1520" s="1"/>
    </row>
    <row r="1521" spans="1:17" ht="12.75">
      <c r="A1521" s="11">
        <v>7671</v>
      </c>
      <c r="B1521" s="14">
        <v>76</v>
      </c>
      <c r="C1521" s="14">
        <v>71</v>
      </c>
      <c r="D1521" s="80">
        <v>0.8132366390472369</v>
      </c>
      <c r="E1521" s="80">
        <v>0.6852559373829371</v>
      </c>
      <c r="F1521" s="80">
        <v>0.7929273182491277</v>
      </c>
      <c r="G1521" s="80">
        <v>0.6569010551203741</v>
      </c>
      <c r="H1521" s="80">
        <v>6.922931016192937</v>
      </c>
      <c r="I1521" s="80">
        <v>9.267772420208832</v>
      </c>
      <c r="J1521" s="80">
        <v>10.102693954951084</v>
      </c>
      <c r="K1521" s="80">
        <v>6.088009481450685</v>
      </c>
      <c r="P1521" s="1"/>
      <c r="Q1521" s="1"/>
    </row>
    <row r="1522" spans="1:17" ht="12.75">
      <c r="A1522" s="11">
        <v>7672</v>
      </c>
      <c r="B1522" s="14">
        <v>76</v>
      </c>
      <c r="C1522" s="14">
        <v>72</v>
      </c>
      <c r="D1522" s="80">
        <v>0.8213369625902901</v>
      </c>
      <c r="E1522" s="80">
        <v>0.6968378042277192</v>
      </c>
      <c r="F1522" s="80">
        <v>0.7995950239981893</v>
      </c>
      <c r="G1522" s="80">
        <v>0.6661043897546982</v>
      </c>
      <c r="H1522" s="80">
        <v>6.922931016192937</v>
      </c>
      <c r="I1522" s="80">
        <v>9.0203343406864</v>
      </c>
      <c r="J1522" s="80">
        <v>9.934781055493074</v>
      </c>
      <c r="K1522" s="80">
        <v>6.008484301386263</v>
      </c>
      <c r="P1522" s="1"/>
      <c r="Q1522" s="1"/>
    </row>
    <row r="1523" spans="1:17" ht="12.75">
      <c r="A1523" s="11">
        <v>7673</v>
      </c>
      <c r="B1523" s="14">
        <v>76</v>
      </c>
      <c r="C1523" s="14">
        <v>73</v>
      </c>
      <c r="D1523" s="80">
        <v>0.8295864881452573</v>
      </c>
      <c r="E1523" s="80">
        <v>0.7087977711075125</v>
      </c>
      <c r="F1523" s="80">
        <v>0.8063577376177712</v>
      </c>
      <c r="G1523" s="80">
        <v>0.6755438903515959</v>
      </c>
      <c r="H1523" s="80">
        <v>6.922931016192937</v>
      </c>
      <c r="I1523" s="80">
        <v>8.766099567326068</v>
      </c>
      <c r="J1523" s="80">
        <v>9.767145578598111</v>
      </c>
      <c r="K1523" s="80">
        <v>5.9218850049208935</v>
      </c>
      <c r="P1523" s="1"/>
      <c r="Q1523" s="1"/>
    </row>
    <row r="1524" spans="1:17" ht="12.75">
      <c r="A1524" s="11">
        <v>7674</v>
      </c>
      <c r="B1524" s="14">
        <v>76</v>
      </c>
      <c r="C1524" s="14">
        <v>74</v>
      </c>
      <c r="D1524" s="80">
        <v>0.8379417805904735</v>
      </c>
      <c r="E1524" s="80">
        <v>0.7210841650919161</v>
      </c>
      <c r="F1524" s="80">
        <v>0.8131951900677629</v>
      </c>
      <c r="G1524" s="80">
        <v>0.6851970798080889</v>
      </c>
      <c r="H1524" s="80">
        <v>6.922931016192937</v>
      </c>
      <c r="I1524" s="80">
        <v>8.506256302654792</v>
      </c>
      <c r="J1524" s="80">
        <v>9.600725340169515</v>
      </c>
      <c r="K1524" s="80">
        <v>5.828461978678215</v>
      </c>
      <c r="P1524" s="1"/>
      <c r="Q1524" s="1"/>
    </row>
    <row r="1525" spans="1:17" ht="12.75">
      <c r="A1525" s="11">
        <v>7675</v>
      </c>
      <c r="B1525" s="14">
        <v>76</v>
      </c>
      <c r="C1525" s="14">
        <v>75</v>
      </c>
      <c r="D1525" s="80">
        <v>0.846372571849865</v>
      </c>
      <c r="E1525" s="80">
        <v>0.7336619705350739</v>
      </c>
      <c r="F1525" s="80">
        <v>0.8200867672464905</v>
      </c>
      <c r="G1525" s="80">
        <v>0.6950398931730697</v>
      </c>
      <c r="H1525" s="80">
        <v>6.922931016192937</v>
      </c>
      <c r="I1525" s="80">
        <v>8.241080326984909</v>
      </c>
      <c r="J1525" s="80">
        <v>9.436131753079568</v>
      </c>
      <c r="K1525" s="80">
        <v>5.7278795900982775</v>
      </c>
      <c r="P1525" s="1"/>
      <c r="Q1525" s="1"/>
    </row>
    <row r="1526" spans="1:17" ht="12.75">
      <c r="A1526" s="11">
        <v>7676</v>
      </c>
      <c r="B1526" s="14">
        <v>76</v>
      </c>
      <c r="C1526" s="14">
        <v>76</v>
      </c>
      <c r="D1526" s="80">
        <v>0.8548396255126485</v>
      </c>
      <c r="E1526" s="80">
        <v>0.7464802702897246</v>
      </c>
      <c r="F1526" s="80">
        <v>0.8270104451373927</v>
      </c>
      <c r="G1526" s="80">
        <v>0.7050450208265161</v>
      </c>
      <c r="H1526" s="80">
        <v>6.922931016192937</v>
      </c>
      <c r="I1526" s="80">
        <v>7.971273340203032</v>
      </c>
      <c r="J1526" s="80">
        <v>9.27409777823867</v>
      </c>
      <c r="K1526" s="80">
        <v>5.6201065781573</v>
      </c>
      <c r="P1526" s="1"/>
      <c r="Q1526" s="1"/>
    </row>
    <row r="1527" spans="1:17" ht="12.75">
      <c r="A1527" s="11">
        <v>7677</v>
      </c>
      <c r="B1527" s="14">
        <v>76</v>
      </c>
      <c r="C1527" s="14">
        <v>77</v>
      </c>
      <c r="D1527" s="80">
        <v>0.8632971251485534</v>
      </c>
      <c r="E1527" s="80">
        <v>0.7594747445597967</v>
      </c>
      <c r="F1527" s="80">
        <v>0.8339440948764242</v>
      </c>
      <c r="G1527" s="80">
        <v>0.7151836298861199</v>
      </c>
      <c r="H1527" s="80">
        <v>6.922931016192937</v>
      </c>
      <c r="I1527" s="80">
        <v>7.697902479305659</v>
      </c>
      <c r="J1527" s="80">
        <v>9.115419657839412</v>
      </c>
      <c r="K1527" s="80">
        <v>5.505413837659184</v>
      </c>
      <c r="P1527" s="1"/>
      <c r="Q1527" s="1"/>
    </row>
    <row r="1528" spans="1:17" ht="12.75">
      <c r="A1528" s="11">
        <v>7678</v>
      </c>
      <c r="B1528" s="14">
        <v>76</v>
      </c>
      <c r="C1528" s="14">
        <v>78</v>
      </c>
      <c r="D1528" s="80">
        <v>0.8716945853966475</v>
      </c>
      <c r="E1528" s="80">
        <v>0.7725697089584134</v>
      </c>
      <c r="F1528" s="80">
        <v>0.8408668829779942</v>
      </c>
      <c r="G1528" s="80">
        <v>0.7254273651833127</v>
      </c>
      <c r="H1528" s="80">
        <v>6.922931016192937</v>
      </c>
      <c r="I1528" s="80">
        <v>7.422383396961946</v>
      </c>
      <c r="J1528" s="80">
        <v>8.960914382116412</v>
      </c>
      <c r="K1528" s="80">
        <v>5.384400031038471</v>
      </c>
      <c r="P1528" s="1"/>
      <c r="Q1528" s="1"/>
    </row>
    <row r="1529" spans="1:17" ht="12.75">
      <c r="A1529" s="11">
        <v>7679</v>
      </c>
      <c r="B1529" s="14">
        <v>76</v>
      </c>
      <c r="C1529" s="14">
        <v>79</v>
      </c>
      <c r="D1529" s="80">
        <v>0.8799955752145909</v>
      </c>
      <c r="E1529" s="80">
        <v>0.7857072312665161</v>
      </c>
      <c r="F1529" s="80">
        <v>0.8477591483550567</v>
      </c>
      <c r="G1529" s="80">
        <v>0.735748213704446</v>
      </c>
      <c r="H1529" s="80">
        <v>6.922931016192937</v>
      </c>
      <c r="I1529" s="80">
        <v>7.145273192322084</v>
      </c>
      <c r="J1529" s="80">
        <v>8.811082220833782</v>
      </c>
      <c r="K1529" s="80">
        <v>5.257121987681238</v>
      </c>
      <c r="P1529" s="1"/>
      <c r="Q1529" s="1"/>
    </row>
    <row r="1530" spans="1:17" ht="12.75">
      <c r="A1530" s="11">
        <v>7680</v>
      </c>
      <c r="B1530" s="14">
        <v>76</v>
      </c>
      <c r="C1530" s="14">
        <v>80</v>
      </c>
      <c r="D1530" s="80">
        <v>0.8881714854699531</v>
      </c>
      <c r="E1530" s="80">
        <v>0.7988385567223613</v>
      </c>
      <c r="F1530" s="80">
        <v>0.8545999853560685</v>
      </c>
      <c r="G1530" s="80">
        <v>0.7461148720359818</v>
      </c>
      <c r="H1530" s="80">
        <v>6.922931016192937</v>
      </c>
      <c r="I1530" s="80">
        <v>6.866548106596771</v>
      </c>
      <c r="J1530" s="80">
        <v>8.666245460907344</v>
      </c>
      <c r="K1530" s="80">
        <v>5.123233661882363</v>
      </c>
      <c r="P1530" s="1"/>
      <c r="Q1530" s="1"/>
    </row>
    <row r="1531" spans="1:17" ht="12.75">
      <c r="A1531" s="11">
        <v>7681</v>
      </c>
      <c r="B1531" s="14">
        <v>76</v>
      </c>
      <c r="C1531" s="14">
        <v>81</v>
      </c>
      <c r="D1531" s="80">
        <v>0.8961831957775412</v>
      </c>
      <c r="E1531" s="80">
        <v>0.8118948658505195</v>
      </c>
      <c r="F1531" s="80">
        <v>0.8613667115506951</v>
      </c>
      <c r="G1531" s="80">
        <v>0.7564917698162357</v>
      </c>
      <c r="H1531" s="80">
        <v>6.922931016192937</v>
      </c>
      <c r="I1531" s="80">
        <v>6.586841515746216</v>
      </c>
      <c r="J1531" s="80">
        <v>8.526881136193241</v>
      </c>
      <c r="K1531" s="80">
        <v>4.982891395745911</v>
      </c>
      <c r="P1531" s="1"/>
      <c r="Q1531" s="1"/>
    </row>
    <row r="1532" spans="1:17" ht="12.75">
      <c r="A1532" s="11">
        <v>7682</v>
      </c>
      <c r="B1532" s="14">
        <v>76</v>
      </c>
      <c r="C1532" s="14">
        <v>82</v>
      </c>
      <c r="D1532" s="80">
        <v>0.903984863986375</v>
      </c>
      <c r="E1532" s="80">
        <v>0.8247923178275179</v>
      </c>
      <c r="F1532" s="80">
        <v>0.8680368993714879</v>
      </c>
      <c r="G1532" s="80">
        <v>0.7668420453719017</v>
      </c>
      <c r="H1532" s="80">
        <v>6.922931016192937</v>
      </c>
      <c r="I1532" s="80">
        <v>6.307369945701943</v>
      </c>
      <c r="J1532" s="80">
        <v>8.393544491815542</v>
      </c>
      <c r="K1532" s="80">
        <v>4.836756470079338</v>
      </c>
      <c r="P1532" s="1"/>
      <c r="Q1532" s="1"/>
    </row>
    <row r="1533" spans="1:17" ht="12.75">
      <c r="A1533" s="11">
        <v>7683</v>
      </c>
      <c r="B1533" s="14">
        <v>76</v>
      </c>
      <c r="C1533" s="14">
        <v>83</v>
      </c>
      <c r="D1533" s="80">
        <v>0.9115275354151849</v>
      </c>
      <c r="E1533" s="80">
        <v>0.8374373863405234</v>
      </c>
      <c r="F1533" s="80">
        <v>0.8745906691120842</v>
      </c>
      <c r="G1533" s="80">
        <v>0.777131169173848</v>
      </c>
      <c r="H1533" s="80">
        <v>6.922931016192937</v>
      </c>
      <c r="I1533" s="80">
        <v>6.029884548794651</v>
      </c>
      <c r="J1533" s="80">
        <v>8.266804335599481</v>
      </c>
      <c r="K1533" s="80">
        <v>4.686011229388107</v>
      </c>
      <c r="P1533" s="1"/>
      <c r="Q1533" s="1"/>
    </row>
    <row r="1534" spans="1:17" ht="12.75">
      <c r="A1534" s="11">
        <v>7684</v>
      </c>
      <c r="B1534" s="14">
        <v>76</v>
      </c>
      <c r="C1534" s="14">
        <v>84</v>
      </c>
      <c r="D1534" s="80">
        <v>0.9187836418209028</v>
      </c>
      <c r="E1534" s="80">
        <v>0.8497685364365115</v>
      </c>
      <c r="F1534" s="80">
        <v>0.8810105249690972</v>
      </c>
      <c r="G1534" s="80">
        <v>0.7873269093480675</v>
      </c>
      <c r="H1534" s="80">
        <v>6.922931016192937</v>
      </c>
      <c r="I1534" s="80">
        <v>5.754899091682715</v>
      </c>
      <c r="J1534" s="80">
        <v>8.146843192411099</v>
      </c>
      <c r="K1534" s="80">
        <v>4.530986915464553</v>
      </c>
      <c r="P1534" s="1"/>
      <c r="Q1534" s="1"/>
    </row>
    <row r="1535" spans="1:17" ht="12.75">
      <c r="A1535" s="11">
        <v>7685</v>
      </c>
      <c r="B1535" s="14">
        <v>76</v>
      </c>
      <c r="C1535" s="14">
        <v>85</v>
      </c>
      <c r="D1535" s="80">
        <v>0.9257378677682144</v>
      </c>
      <c r="E1535" s="80">
        <v>0.8617429959061608</v>
      </c>
      <c r="F1535" s="80">
        <v>0.8872770746767565</v>
      </c>
      <c r="G1535" s="80">
        <v>0.7973926432934817</v>
      </c>
      <c r="H1535" s="80">
        <v>6.922931016192937</v>
      </c>
      <c r="I1535" s="80">
        <v>5.482064905648727</v>
      </c>
      <c r="J1535" s="80">
        <v>8.033637696019994</v>
      </c>
      <c r="K1535" s="80">
        <v>4.37135822582167</v>
      </c>
      <c r="P1535" s="1"/>
      <c r="Q1535" s="1"/>
    </row>
    <row r="1536" spans="1:17" ht="12.75">
      <c r="A1536" s="11">
        <v>7686</v>
      </c>
      <c r="B1536" s="14">
        <v>76</v>
      </c>
      <c r="C1536" s="14">
        <v>86</v>
      </c>
      <c r="D1536" s="80">
        <v>0.9323629773059756</v>
      </c>
      <c r="E1536" s="80">
        <v>0.8732958467591647</v>
      </c>
      <c r="F1536" s="80">
        <v>0.893367555296777</v>
      </c>
      <c r="G1536" s="80">
        <v>0.8072848031636743</v>
      </c>
      <c r="H1536" s="80">
        <v>6.922931016192937</v>
      </c>
      <c r="I1536" s="80">
        <v>5.2119890821580235</v>
      </c>
      <c r="J1536" s="80">
        <v>7.927360518069801</v>
      </c>
      <c r="K1536" s="80">
        <v>4.20755958028116</v>
      </c>
      <c r="P1536" s="1"/>
      <c r="Q1536" s="1"/>
    </row>
    <row r="1537" spans="1:17" ht="12.75">
      <c r="A1537" s="11">
        <v>7687</v>
      </c>
      <c r="B1537" s="14">
        <v>76</v>
      </c>
      <c r="C1537" s="14">
        <v>87</v>
      </c>
      <c r="D1537" s="80">
        <v>0.9386253768814273</v>
      </c>
      <c r="E1537" s="80">
        <v>0.8843488028680103</v>
      </c>
      <c r="F1537" s="80">
        <v>0.8992588235490908</v>
      </c>
      <c r="G1537" s="80">
        <v>0.8169575580415256</v>
      </c>
      <c r="H1537" s="80">
        <v>6.922931016192937</v>
      </c>
      <c r="I1537" s="80">
        <v>4.946121077754667</v>
      </c>
      <c r="J1537" s="80">
        <v>7.828281096487434</v>
      </c>
      <c r="K1537" s="80">
        <v>4.0407709974601715</v>
      </c>
      <c r="P1537" s="1"/>
      <c r="Q1537" s="1"/>
    </row>
    <row r="1538" spans="1:17" ht="12.75">
      <c r="A1538" s="11">
        <v>7688</v>
      </c>
      <c r="B1538" s="14">
        <v>76</v>
      </c>
      <c r="C1538" s="14">
        <v>88</v>
      </c>
      <c r="D1538" s="80">
        <v>0.9444895413815415</v>
      </c>
      <c r="E1538" s="80">
        <v>0.8948177956419642</v>
      </c>
      <c r="F1538" s="80">
        <v>0.9049310895075059</v>
      </c>
      <c r="G1538" s="80">
        <v>0.8263690812850529</v>
      </c>
      <c r="H1538" s="80">
        <v>6.922931016192937</v>
      </c>
      <c r="I1538" s="80">
        <v>4.686737143178807</v>
      </c>
      <c r="J1538" s="80">
        <v>7.736693492138539</v>
      </c>
      <c r="K1538" s="80">
        <v>3.872974667233205</v>
      </c>
      <c r="P1538" s="1"/>
      <c r="Q1538" s="1"/>
    </row>
    <row r="1539" spans="1:17" ht="12.75">
      <c r="A1539" s="11">
        <v>7689</v>
      </c>
      <c r="B1539" s="14">
        <v>76</v>
      </c>
      <c r="C1539" s="14">
        <v>89</v>
      </c>
      <c r="D1539" s="80">
        <v>0.9499308985728112</v>
      </c>
      <c r="E1539" s="80">
        <v>0.9046365594094651</v>
      </c>
      <c r="F1539" s="80">
        <v>0.9103714775701452</v>
      </c>
      <c r="G1539" s="80">
        <v>0.8354879289870561</v>
      </c>
      <c r="H1539" s="80">
        <v>6.922931016192937</v>
      </c>
      <c r="I1539" s="80">
        <v>4.436086549987851</v>
      </c>
      <c r="J1539" s="80">
        <v>7.652720801724104</v>
      </c>
      <c r="K1539" s="80">
        <v>3.7062967644566847</v>
      </c>
      <c r="P1539" s="1"/>
      <c r="Q1539" s="1"/>
    </row>
    <row r="1540" spans="1:17" ht="12.75">
      <c r="A1540" s="11">
        <v>7690</v>
      </c>
      <c r="B1540" s="14">
        <v>76</v>
      </c>
      <c r="C1540" s="14">
        <v>90</v>
      </c>
      <c r="D1540" s="80">
        <v>0.9549450886912612</v>
      </c>
      <c r="E1540" s="80">
        <v>0.9137750359809466</v>
      </c>
      <c r="F1540" s="80">
        <v>0.9155743235020644</v>
      </c>
      <c r="G1540" s="80">
        <v>0.8442942133746196</v>
      </c>
      <c r="H1540" s="80">
        <v>6.922931016192937</v>
      </c>
      <c r="I1540" s="80">
        <v>4.195454194507296</v>
      </c>
      <c r="J1540" s="80">
        <v>7.576187511799446</v>
      </c>
      <c r="K1540" s="80">
        <v>3.542197698900786</v>
      </c>
      <c r="P1540" s="1"/>
      <c r="Q1540" s="1"/>
    </row>
    <row r="1541" spans="1:17" ht="12.75">
      <c r="A1541" s="11">
        <v>7740</v>
      </c>
      <c r="B1541" s="14">
        <v>77</v>
      </c>
      <c r="C1541" s="14">
        <v>40</v>
      </c>
      <c r="D1541" s="80">
        <v>0.6564171528698721</v>
      </c>
      <c r="E1541" s="80">
        <v>0.4885572590343888</v>
      </c>
      <c r="F1541" s="80">
        <v>0.6614278783397964</v>
      </c>
      <c r="G1541" s="80">
        <v>0.4941294291408378</v>
      </c>
      <c r="H1541" s="80">
        <v>6.6604799956556064</v>
      </c>
      <c r="I1541" s="80">
        <v>13.783123951665887</v>
      </c>
      <c r="J1541" s="80">
        <v>13.632956777307419</v>
      </c>
      <c r="K1541" s="80">
        <v>6.810647170014073</v>
      </c>
      <c r="P1541" s="1"/>
      <c r="Q1541" s="1"/>
    </row>
    <row r="1542" spans="1:17" ht="12.75">
      <c r="A1542" s="11">
        <v>7741</v>
      </c>
      <c r="B1542" s="14">
        <v>77</v>
      </c>
      <c r="C1542" s="14">
        <v>41</v>
      </c>
      <c r="D1542" s="80">
        <v>0.6577657939382234</v>
      </c>
      <c r="E1542" s="80">
        <v>0.4900529215976983</v>
      </c>
      <c r="F1542" s="80">
        <v>0.6620619768270118</v>
      </c>
      <c r="G1542" s="80">
        <v>0.49483755253243955</v>
      </c>
      <c r="H1542" s="80">
        <v>6.6604799956556064</v>
      </c>
      <c r="I1542" s="80">
        <v>13.720078455574168</v>
      </c>
      <c r="J1542" s="80">
        <v>13.5913484077204</v>
      </c>
      <c r="K1542" s="80">
        <v>6.7892100435093745</v>
      </c>
      <c r="P1542" s="1"/>
      <c r="Q1542" s="1"/>
    </row>
    <row r="1543" spans="1:17" ht="12.75">
      <c r="A1543" s="11">
        <v>7742</v>
      </c>
      <c r="B1543" s="14">
        <v>77</v>
      </c>
      <c r="C1543" s="14">
        <v>42</v>
      </c>
      <c r="D1543" s="80">
        <v>0.6592504617992123</v>
      </c>
      <c r="E1543" s="80">
        <v>0.49170291932063165</v>
      </c>
      <c r="F1543" s="80">
        <v>0.6628434083185948</v>
      </c>
      <c r="G1543" s="80">
        <v>0.49571113244493187</v>
      </c>
      <c r="H1543" s="80">
        <v>6.6604799956556064</v>
      </c>
      <c r="I1543" s="80">
        <v>13.653405095911355</v>
      </c>
      <c r="J1543" s="80">
        <v>13.545740189743338</v>
      </c>
      <c r="K1543" s="80">
        <v>6.7681449018236215</v>
      </c>
      <c r="P1543" s="1"/>
      <c r="Q1543" s="1"/>
    </row>
    <row r="1544" spans="1:17" ht="12.75">
      <c r="A1544" s="11">
        <v>7743</v>
      </c>
      <c r="B1544" s="14">
        <v>77</v>
      </c>
      <c r="C1544" s="14">
        <v>43</v>
      </c>
      <c r="D1544" s="80">
        <v>0.6608839642276069</v>
      </c>
      <c r="E1544" s="80">
        <v>0.4935225527783547</v>
      </c>
      <c r="F1544" s="80">
        <v>0.663786811421139</v>
      </c>
      <c r="G1544" s="80">
        <v>0.4967671454636024</v>
      </c>
      <c r="H1544" s="80">
        <v>6.6604799956556064</v>
      </c>
      <c r="I1544" s="80">
        <v>13.582810729810578</v>
      </c>
      <c r="J1544" s="80">
        <v>13.495796611845794</v>
      </c>
      <c r="K1544" s="80">
        <v>6.747494113620391</v>
      </c>
      <c r="P1544" s="1"/>
      <c r="Q1544" s="1"/>
    </row>
    <row r="1545" spans="1:17" ht="12.75">
      <c r="A1545" s="11">
        <v>7744</v>
      </c>
      <c r="B1545" s="14">
        <v>77</v>
      </c>
      <c r="C1545" s="14">
        <v>44</v>
      </c>
      <c r="D1545" s="80">
        <v>0.6626803047481453</v>
      </c>
      <c r="E1545" s="80">
        <v>0.4955287111344066</v>
      </c>
      <c r="F1545" s="80">
        <v>0.6649067642035631</v>
      </c>
      <c r="G1545" s="80">
        <v>0.4980227195945004</v>
      </c>
      <c r="H1545" s="80">
        <v>6.6604799956556064</v>
      </c>
      <c r="I1545" s="80">
        <v>13.507939235273321</v>
      </c>
      <c r="J1545" s="80">
        <v>13.44115859686085</v>
      </c>
      <c r="K1545" s="80">
        <v>6.727260634068076</v>
      </c>
      <c r="P1545" s="1"/>
      <c r="Q1545" s="1"/>
    </row>
    <row r="1546" spans="1:17" ht="12.75">
      <c r="A1546" s="11">
        <v>7745</v>
      </c>
      <c r="B1546" s="14">
        <v>77</v>
      </c>
      <c r="C1546" s="14">
        <v>45</v>
      </c>
      <c r="D1546" s="80">
        <v>0.6646542060663988</v>
      </c>
      <c r="E1546" s="80">
        <v>0.49773939402224343</v>
      </c>
      <c r="F1546" s="80">
        <v>0.6662175476725123</v>
      </c>
      <c r="G1546" s="80">
        <v>0.4994949112652847</v>
      </c>
      <c r="H1546" s="80">
        <v>6.6604799956556064</v>
      </c>
      <c r="I1546" s="80">
        <v>13.428395766034505</v>
      </c>
      <c r="J1546" s="80">
        <v>13.381460410099582</v>
      </c>
      <c r="K1546" s="80">
        <v>6.70741535159053</v>
      </c>
      <c r="P1546" s="1"/>
      <c r="Q1546" s="1"/>
    </row>
    <row r="1547" spans="1:17" ht="12.75">
      <c r="A1547" s="11">
        <v>7746</v>
      </c>
      <c r="B1547" s="14">
        <v>77</v>
      </c>
      <c r="C1547" s="14">
        <v>46</v>
      </c>
      <c r="D1547" s="80">
        <v>0.6668184374793941</v>
      </c>
      <c r="E1547" s="80">
        <v>0.5001707617653279</v>
      </c>
      <c r="F1547" s="80">
        <v>0.6677327056786376</v>
      </c>
      <c r="G1547" s="80">
        <v>0.5012002535262798</v>
      </c>
      <c r="H1547" s="80">
        <v>6.6604799956556064</v>
      </c>
      <c r="I1547" s="80">
        <v>13.343896372494022</v>
      </c>
      <c r="J1547" s="80">
        <v>13.316412123227218</v>
      </c>
      <c r="K1547" s="80">
        <v>6.68796424492241</v>
      </c>
      <c r="P1547" s="1"/>
      <c r="Q1547" s="1"/>
    </row>
    <row r="1548" spans="1:17" ht="12.75">
      <c r="A1548" s="11">
        <v>7747</v>
      </c>
      <c r="B1548" s="14">
        <v>77</v>
      </c>
      <c r="C1548" s="14">
        <v>47</v>
      </c>
      <c r="D1548" s="80">
        <v>0.6691843640291719</v>
      </c>
      <c r="E1548" s="80">
        <v>0.5028377681788888</v>
      </c>
      <c r="F1548" s="80">
        <v>0.6694644654785762</v>
      </c>
      <c r="G1548" s="80">
        <v>0.5031541421547782</v>
      </c>
      <c r="H1548" s="80">
        <v>6.6604799956556064</v>
      </c>
      <c r="I1548" s="80">
        <v>13.254217516930261</v>
      </c>
      <c r="J1548" s="80">
        <v>13.245783067921987</v>
      </c>
      <c r="K1548" s="80">
        <v>6.66891444466388</v>
      </c>
      <c r="P1548" s="1"/>
      <c r="Q1548" s="1"/>
    </row>
    <row r="1549" spans="1:17" ht="12.75">
      <c r="A1549" s="11">
        <v>7748</v>
      </c>
      <c r="B1549" s="14">
        <v>77</v>
      </c>
      <c r="C1549" s="14">
        <v>48</v>
      </c>
      <c r="D1549" s="80">
        <v>0.6717610390416158</v>
      </c>
      <c r="E1549" s="80">
        <v>0.50575315060703</v>
      </c>
      <c r="F1549" s="80">
        <v>0.6714233555347153</v>
      </c>
      <c r="G1549" s="80">
        <v>0.5053704340895926</v>
      </c>
      <c r="H1549" s="80">
        <v>6.6604799956556064</v>
      </c>
      <c r="I1549" s="80">
        <v>13.159238816679528</v>
      </c>
      <c r="J1549" s="80">
        <v>13.169428579261183</v>
      </c>
      <c r="K1549" s="80">
        <v>6.6502902330739495</v>
      </c>
      <c r="P1549" s="1"/>
      <c r="Q1549" s="1"/>
    </row>
    <row r="1550" spans="1:17" ht="12.75">
      <c r="A1550" s="11">
        <v>7749</v>
      </c>
      <c r="B1550" s="14">
        <v>77</v>
      </c>
      <c r="C1550" s="14">
        <v>49</v>
      </c>
      <c r="D1550" s="80">
        <v>0.674557898730091</v>
      </c>
      <c r="E1550" s="80">
        <v>0.5089304906704084</v>
      </c>
      <c r="F1550" s="80">
        <v>0.6736178383351021</v>
      </c>
      <c r="G1550" s="80">
        <v>0.5078610507619957</v>
      </c>
      <c r="H1550" s="80">
        <v>6.6604799956556064</v>
      </c>
      <c r="I1550" s="80">
        <v>13.058770494396668</v>
      </c>
      <c r="J1550" s="80">
        <v>13.087209585108237</v>
      </c>
      <c r="K1550" s="80">
        <v>6.632040904944038</v>
      </c>
      <c r="P1550" s="1"/>
      <c r="Q1550" s="1"/>
    </row>
    <row r="1551" spans="1:17" ht="12.75">
      <c r="A1551" s="11">
        <v>7750</v>
      </c>
      <c r="B1551" s="14">
        <v>77</v>
      </c>
      <c r="C1551" s="14">
        <v>50</v>
      </c>
      <c r="D1551" s="80">
        <v>0.6775848218528976</v>
      </c>
      <c r="E1551" s="80">
        <v>0.5123843353259534</v>
      </c>
      <c r="F1551" s="80">
        <v>0.6760538227148973</v>
      </c>
      <c r="G1551" s="80">
        <v>0.5106354278700515</v>
      </c>
      <c r="H1551" s="80">
        <v>6.6604799956556064</v>
      </c>
      <c r="I1551" s="80">
        <v>12.952536001165964</v>
      </c>
      <c r="J1551" s="80">
        <v>12.998992233863943</v>
      </c>
      <c r="K1551" s="80">
        <v>6.614023762957627</v>
      </c>
      <c r="P1551" s="1"/>
      <c r="Q1551" s="1"/>
    </row>
    <row r="1552" spans="1:17" ht="12.75">
      <c r="A1552" s="11">
        <v>7751</v>
      </c>
      <c r="B1552" s="14">
        <v>77</v>
      </c>
      <c r="C1552" s="14">
        <v>51</v>
      </c>
      <c r="D1552" s="80">
        <v>0.6808500985829026</v>
      </c>
      <c r="E1552" s="80">
        <v>0.5161279230519722</v>
      </c>
      <c r="F1552" s="80">
        <v>0.6787344977662922</v>
      </c>
      <c r="G1552" s="80">
        <v>0.5137003097551823</v>
      </c>
      <c r="H1552" s="80">
        <v>6.6604799956556064</v>
      </c>
      <c r="I1552" s="80">
        <v>12.840287284823646</v>
      </c>
      <c r="J1552" s="80">
        <v>12.904707724919817</v>
      </c>
      <c r="K1552" s="80">
        <v>6.596059555559435</v>
      </c>
      <c r="P1552" s="1"/>
      <c r="Q1552" s="1"/>
    </row>
    <row r="1553" spans="1:17" ht="12.75">
      <c r="A1553" s="11">
        <v>7752</v>
      </c>
      <c r="B1553" s="14">
        <v>77</v>
      </c>
      <c r="C1553" s="14">
        <v>52</v>
      </c>
      <c r="D1553" s="80">
        <v>0.6843596138353555</v>
      </c>
      <c r="E1553" s="80">
        <v>0.5201722455960114</v>
      </c>
      <c r="F1553" s="80">
        <v>0.6816605604112118</v>
      </c>
      <c r="G1553" s="80">
        <v>0.5170599770752766</v>
      </c>
      <c r="H1553" s="80">
        <v>6.6604799956556064</v>
      </c>
      <c r="I1553" s="80">
        <v>12.721857266955888</v>
      </c>
      <c r="J1553" s="80">
        <v>12.80437403580434</v>
      </c>
      <c r="K1553" s="80">
        <v>6.577963226807153</v>
      </c>
      <c r="P1553" s="1"/>
      <c r="Q1553" s="1"/>
    </row>
    <row r="1554" spans="1:17" ht="12.75">
      <c r="A1554" s="11">
        <v>7753</v>
      </c>
      <c r="B1554" s="14">
        <v>77</v>
      </c>
      <c r="C1554" s="14">
        <v>53</v>
      </c>
      <c r="D1554" s="80">
        <v>0.6881178155374164</v>
      </c>
      <c r="E1554" s="80">
        <v>0.5245271442231331</v>
      </c>
      <c r="F1554" s="80">
        <v>0.6848305373982487</v>
      </c>
      <c r="G1554" s="80">
        <v>0.5207165744583772</v>
      </c>
      <c r="H1554" s="80">
        <v>6.6604799956556064</v>
      </c>
      <c r="I1554" s="80">
        <v>12.597108745540904</v>
      </c>
      <c r="J1554" s="80">
        <v>12.698065427138786</v>
      </c>
      <c r="K1554" s="80">
        <v>6.559523314057724</v>
      </c>
      <c r="P1554" s="1"/>
      <c r="Q1554" s="1"/>
    </row>
    <row r="1555" spans="1:17" ht="12.75">
      <c r="A1555" s="11">
        <v>7754</v>
      </c>
      <c r="B1555" s="14">
        <v>77</v>
      </c>
      <c r="C1555" s="14">
        <v>54</v>
      </c>
      <c r="D1555" s="80">
        <v>0.6921327608007738</v>
      </c>
      <c r="E1555" s="80">
        <v>0.5292072010795158</v>
      </c>
      <c r="F1555" s="80">
        <v>0.688240791946273</v>
      </c>
      <c r="G1555" s="80">
        <v>0.5246700672811927</v>
      </c>
      <c r="H1555" s="80">
        <v>6.6604799956556064</v>
      </c>
      <c r="I1555" s="80">
        <v>12.465635700008683</v>
      </c>
      <c r="J1555" s="80">
        <v>12.585769774237896</v>
      </c>
      <c r="K1555" s="80">
        <v>6.540345921426393</v>
      </c>
      <c r="P1555" s="1"/>
      <c r="Q1555" s="1"/>
    </row>
    <row r="1556" spans="1:17" ht="12.75">
      <c r="A1556" s="11">
        <v>7755</v>
      </c>
      <c r="B1556" s="14">
        <v>77</v>
      </c>
      <c r="C1556" s="14">
        <v>55</v>
      </c>
      <c r="D1556" s="80">
        <v>0.6964126775153149</v>
      </c>
      <c r="E1556" s="80">
        <v>0.5342278693161385</v>
      </c>
      <c r="F1556" s="80">
        <v>0.6918853189114756</v>
      </c>
      <c r="G1556" s="80">
        <v>0.5289179373292682</v>
      </c>
      <c r="H1556" s="80">
        <v>6.6604799956556064</v>
      </c>
      <c r="I1556" s="80">
        <v>12.326958079647275</v>
      </c>
      <c r="J1556" s="80">
        <v>12.46748883427149</v>
      </c>
      <c r="K1556" s="80">
        <v>6.519949241031393</v>
      </c>
      <c r="P1556" s="1"/>
      <c r="Q1556" s="1"/>
    </row>
    <row r="1557" spans="1:17" ht="12.75">
      <c r="A1557" s="11">
        <v>7756</v>
      </c>
      <c r="B1557" s="14">
        <v>77</v>
      </c>
      <c r="C1557" s="14">
        <v>56</v>
      </c>
      <c r="D1557" s="80">
        <v>0.7009593158208272</v>
      </c>
      <c r="E1557" s="80">
        <v>0.5395976620324255</v>
      </c>
      <c r="F1557" s="80">
        <v>0.695756344074363</v>
      </c>
      <c r="G1557" s="80">
        <v>0.5334558009259218</v>
      </c>
      <c r="H1557" s="80">
        <v>6.6604799956556064</v>
      </c>
      <c r="I1557" s="80">
        <v>12.18092293242958</v>
      </c>
      <c r="J1557" s="80">
        <v>12.343418929149038</v>
      </c>
      <c r="K1557" s="80">
        <v>6.497983998936149</v>
      </c>
      <c r="P1557" s="1"/>
      <c r="Q1557" s="1"/>
    </row>
    <row r="1558" spans="1:17" ht="12.75">
      <c r="A1558" s="11">
        <v>7757</v>
      </c>
      <c r="B1558" s="14">
        <v>77</v>
      </c>
      <c r="C1558" s="14">
        <v>57</v>
      </c>
      <c r="D1558" s="80">
        <v>0.7057689278149755</v>
      </c>
      <c r="E1558" s="80">
        <v>0.5453191035469679</v>
      </c>
      <c r="F1558" s="80">
        <v>0.699845465529389</v>
      </c>
      <c r="G1558" s="80">
        <v>0.5382786791682019</v>
      </c>
      <c r="H1558" s="80">
        <v>6.6604799956556064</v>
      </c>
      <c r="I1558" s="80">
        <v>12.027672503994053</v>
      </c>
      <c r="J1558" s="80">
        <v>12.213912830732042</v>
      </c>
      <c r="K1558" s="80">
        <v>6.474239668917619</v>
      </c>
      <c r="P1558" s="1"/>
      <c r="Q1558" s="1"/>
    </row>
    <row r="1559" spans="1:17" ht="12.75">
      <c r="A1559" s="11">
        <v>7758</v>
      </c>
      <c r="B1559" s="14">
        <v>77</v>
      </c>
      <c r="C1559" s="14">
        <v>58</v>
      </c>
      <c r="D1559" s="80">
        <v>0.7108322368936041</v>
      </c>
      <c r="E1559" s="80">
        <v>0.5513884674225731</v>
      </c>
      <c r="F1559" s="80">
        <v>0.7041447972338006</v>
      </c>
      <c r="G1559" s="80">
        <v>0.5433823128777789</v>
      </c>
      <c r="H1559" s="80">
        <v>6.6604799956556064</v>
      </c>
      <c r="I1559" s="80">
        <v>11.867672523703659</v>
      </c>
      <c r="J1559" s="80">
        <v>12.079469174953106</v>
      </c>
      <c r="K1559" s="80">
        <v>6.448683344406161</v>
      </c>
      <c r="P1559" s="1"/>
      <c r="Q1559" s="1"/>
    </row>
    <row r="1560" spans="1:17" ht="12.75">
      <c r="A1560" s="11">
        <v>7759</v>
      </c>
      <c r="B1560" s="14">
        <v>77</v>
      </c>
      <c r="C1560" s="14">
        <v>59</v>
      </c>
      <c r="D1560" s="80">
        <v>0.7161412610461629</v>
      </c>
      <c r="E1560" s="80">
        <v>0.5578037829074964</v>
      </c>
      <c r="F1560" s="80">
        <v>0.7086477929894172</v>
      </c>
      <c r="G1560" s="80">
        <v>0.5487641474899417</v>
      </c>
      <c r="H1560" s="80">
        <v>6.6604799956556064</v>
      </c>
      <c r="I1560" s="80">
        <v>11.701337267243586</v>
      </c>
      <c r="J1560" s="80">
        <v>11.940542892947983</v>
      </c>
      <c r="K1560" s="80">
        <v>6.421274369951211</v>
      </c>
      <c r="P1560" s="1"/>
      <c r="Q1560" s="1"/>
    </row>
    <row r="1561" spans="1:17" ht="12.75">
      <c r="A1561" s="11">
        <v>7760</v>
      </c>
      <c r="B1561" s="14">
        <v>77</v>
      </c>
      <c r="C1561" s="14">
        <v>60</v>
      </c>
      <c r="D1561" s="80">
        <v>0.7216929045481979</v>
      </c>
      <c r="E1561" s="80">
        <v>0.5645692708601262</v>
      </c>
      <c r="F1561" s="80">
        <v>0.7133491771995008</v>
      </c>
      <c r="G1561" s="80">
        <v>0.5544232860682736</v>
      </c>
      <c r="H1561" s="80">
        <v>6.6604799956556064</v>
      </c>
      <c r="I1561" s="80">
        <v>11.52882058486999</v>
      </c>
      <c r="J1561" s="80">
        <v>11.797453987370421</v>
      </c>
      <c r="K1561" s="80">
        <v>6.391846593155176</v>
      </c>
      <c r="P1561" s="1"/>
      <c r="Q1561" s="1"/>
    </row>
    <row r="1562" spans="1:17" ht="12.75">
      <c r="A1562" s="11">
        <v>7761</v>
      </c>
      <c r="B1562" s="14">
        <v>77</v>
      </c>
      <c r="C1562" s="14">
        <v>61</v>
      </c>
      <c r="D1562" s="80">
        <v>0.7274832699644042</v>
      </c>
      <c r="E1562" s="80">
        <v>0.5716885704252617</v>
      </c>
      <c r="F1562" s="80">
        <v>0.7182448320628549</v>
      </c>
      <c r="G1562" s="80">
        <v>0.5603603948941335</v>
      </c>
      <c r="H1562" s="80">
        <v>6.6604799956556064</v>
      </c>
      <c r="I1562" s="80">
        <v>11.350340060338736</v>
      </c>
      <c r="J1562" s="80">
        <v>11.650539017600227</v>
      </c>
      <c r="K1562" s="80">
        <v>6.360281038394117</v>
      </c>
      <c r="P1562" s="1"/>
      <c r="Q1562" s="1"/>
    </row>
    <row r="1563" spans="1:17" ht="12.75">
      <c r="A1563" s="11">
        <v>7762</v>
      </c>
      <c r="B1563" s="14">
        <v>77</v>
      </c>
      <c r="C1563" s="14">
        <v>62</v>
      </c>
      <c r="D1563" s="80">
        <v>0.7335081428749813</v>
      </c>
      <c r="E1563" s="80">
        <v>0.5791653053480987</v>
      </c>
      <c r="F1563" s="80">
        <v>0.7233319273652353</v>
      </c>
      <c r="G1563" s="80">
        <v>0.5665779092230574</v>
      </c>
      <c r="H1563" s="80">
        <v>6.6604799956556064</v>
      </c>
      <c r="I1563" s="80">
        <v>11.166150695052348</v>
      </c>
      <c r="J1563" s="80">
        <v>11.500136375835606</v>
      </c>
      <c r="K1563" s="80">
        <v>6.326494314872349</v>
      </c>
      <c r="P1563" s="1"/>
      <c r="Q1563" s="1"/>
    </row>
    <row r="1564" spans="1:17" ht="12.75">
      <c r="A1564" s="11">
        <v>7763</v>
      </c>
      <c r="B1564" s="14">
        <v>77</v>
      </c>
      <c r="C1564" s="14">
        <v>63</v>
      </c>
      <c r="D1564" s="80">
        <v>0.7397628108699857</v>
      </c>
      <c r="E1564" s="80">
        <v>0.5870028416353426</v>
      </c>
      <c r="F1564" s="80">
        <v>0.7286089111338678</v>
      </c>
      <c r="G1564" s="80">
        <v>0.5730800833154059</v>
      </c>
      <c r="H1564" s="80">
        <v>6.6604799956556064</v>
      </c>
      <c r="I1564" s="80">
        <v>10.976552833162348</v>
      </c>
      <c r="J1564" s="80">
        <v>11.34658901667332</v>
      </c>
      <c r="K1564" s="80">
        <v>6.290443812144634</v>
      </c>
      <c r="P1564" s="1"/>
      <c r="Q1564" s="1"/>
    </row>
    <row r="1565" spans="1:17" ht="12.75">
      <c r="A1565" s="11">
        <v>7764</v>
      </c>
      <c r="B1565" s="14">
        <v>77</v>
      </c>
      <c r="C1565" s="14">
        <v>64</v>
      </c>
      <c r="D1565" s="80">
        <v>0.7462394300524565</v>
      </c>
      <c r="E1565" s="80">
        <v>0.5952009085546792</v>
      </c>
      <c r="F1565" s="80">
        <v>0.7340757217181848</v>
      </c>
      <c r="G1565" s="80">
        <v>0.5798733260053393</v>
      </c>
      <c r="H1565" s="80">
        <v>6.6604799956556064</v>
      </c>
      <c r="I1565" s="80">
        <v>10.78204688352501</v>
      </c>
      <c r="J1565" s="80">
        <v>11.190305491685468</v>
      </c>
      <c r="K1565" s="80">
        <v>6.252221387495151</v>
      </c>
      <c r="P1565" s="1"/>
      <c r="Q1565" s="1"/>
    </row>
    <row r="1566" spans="1:17" ht="12.75">
      <c r="A1566" s="11">
        <v>7765</v>
      </c>
      <c r="B1566" s="14">
        <v>77</v>
      </c>
      <c r="C1566" s="14">
        <v>65</v>
      </c>
      <c r="D1566" s="80">
        <v>0.7529325488927512</v>
      </c>
      <c r="E1566" s="80">
        <v>0.603762489768623</v>
      </c>
      <c r="F1566" s="80">
        <v>0.7397338711496029</v>
      </c>
      <c r="G1566" s="80">
        <v>0.5869663987751391</v>
      </c>
      <c r="H1566" s="80">
        <v>6.6604799956556064</v>
      </c>
      <c r="I1566" s="80">
        <v>10.583019649789476</v>
      </c>
      <c r="J1566" s="80">
        <v>11.031622713441621</v>
      </c>
      <c r="K1566" s="80">
        <v>6.211876932003463</v>
      </c>
      <c r="P1566" s="1"/>
      <c r="Q1566" s="1"/>
    </row>
    <row r="1567" spans="1:17" ht="12.75">
      <c r="A1567" s="11">
        <v>7766</v>
      </c>
      <c r="B1567" s="14">
        <v>77</v>
      </c>
      <c r="C1567" s="14">
        <v>66</v>
      </c>
      <c r="D1567" s="80">
        <v>0.759842785025495</v>
      </c>
      <c r="E1567" s="80">
        <v>0.6126987579921096</v>
      </c>
      <c r="F1567" s="80">
        <v>0.7455856634666523</v>
      </c>
      <c r="G1567" s="80">
        <v>0.5943695330580523</v>
      </c>
      <c r="H1567" s="80">
        <v>6.6604799956556064</v>
      </c>
      <c r="I1567" s="80">
        <v>10.379509973405066</v>
      </c>
      <c r="J1567" s="80">
        <v>10.870725472796504</v>
      </c>
      <c r="K1567" s="80">
        <v>6.169264496264166</v>
      </c>
      <c r="P1567" s="1"/>
      <c r="Q1567" s="1"/>
    </row>
    <row r="1568" spans="1:17" ht="12.75">
      <c r="A1568" s="11">
        <v>7767</v>
      </c>
      <c r="B1568" s="14">
        <v>77</v>
      </c>
      <c r="C1568" s="14">
        <v>67</v>
      </c>
      <c r="D1568" s="80">
        <v>0.7669761178762785</v>
      </c>
      <c r="E1568" s="80">
        <v>0.6220285992085863</v>
      </c>
      <c r="F1568" s="80">
        <v>0.7516328281319444</v>
      </c>
      <c r="G1568" s="80">
        <v>0.6020927536945734</v>
      </c>
      <c r="H1568" s="80">
        <v>6.6604799956556064</v>
      </c>
      <c r="I1568" s="80">
        <v>10.171201717661095</v>
      </c>
      <c r="J1568" s="80">
        <v>10.707674862747158</v>
      </c>
      <c r="K1568" s="80">
        <v>6.124006850569543</v>
      </c>
      <c r="P1568" s="1"/>
      <c r="Q1568" s="1"/>
    </row>
    <row r="1569" spans="1:17" ht="12.75">
      <c r="A1569" s="11">
        <v>7768</v>
      </c>
      <c r="B1569" s="14">
        <v>77</v>
      </c>
      <c r="C1569" s="14">
        <v>68</v>
      </c>
      <c r="D1569" s="80">
        <v>0.7743435283661154</v>
      </c>
      <c r="E1569" s="80">
        <v>0.6317785991483129</v>
      </c>
      <c r="F1569" s="80">
        <v>0.7578749560914103</v>
      </c>
      <c r="G1569" s="80">
        <v>0.6101438496937542</v>
      </c>
      <c r="H1569" s="80">
        <v>6.6604799956556064</v>
      </c>
      <c r="I1569" s="80">
        <v>9.957383952091014</v>
      </c>
      <c r="J1569" s="80">
        <v>10.542427370339</v>
      </c>
      <c r="K1569" s="80">
        <v>6.07543657740762</v>
      </c>
      <c r="P1569" s="1"/>
      <c r="Q1569" s="1"/>
    </row>
    <row r="1570" spans="1:17" ht="12.75">
      <c r="A1570" s="11">
        <v>7769</v>
      </c>
      <c r="B1570" s="14">
        <v>77</v>
      </c>
      <c r="C1570" s="14">
        <v>69</v>
      </c>
      <c r="D1570" s="80">
        <v>0.7819688175549202</v>
      </c>
      <c r="E1570" s="80">
        <v>0.6419940877977927</v>
      </c>
      <c r="F1570" s="80">
        <v>0.7643070133530379</v>
      </c>
      <c r="G1570" s="80">
        <v>0.6185250071111722</v>
      </c>
      <c r="H1570" s="80">
        <v>6.6604799956556064</v>
      </c>
      <c r="I1570" s="80">
        <v>9.736404867527444</v>
      </c>
      <c r="J1570" s="80">
        <v>10.374674973258387</v>
      </c>
      <c r="K1570" s="80">
        <v>6.022209889924664</v>
      </c>
      <c r="P1570" s="1"/>
      <c r="Q1570" s="1"/>
    </row>
    <row r="1571" spans="1:17" ht="12.75">
      <c r="A1571" s="11">
        <v>7770</v>
      </c>
      <c r="B1571" s="14">
        <v>77</v>
      </c>
      <c r="C1571" s="14">
        <v>70</v>
      </c>
      <c r="D1571" s="80">
        <v>0.78986894003064</v>
      </c>
      <c r="E1571" s="80">
        <v>0.6527135502064256</v>
      </c>
      <c r="F1571" s="80">
        <v>0.7709169162522096</v>
      </c>
      <c r="G1571" s="80">
        <v>0.6272292951111862</v>
      </c>
      <c r="H1571" s="80">
        <v>6.6604799956556064</v>
      </c>
      <c r="I1571" s="80">
        <v>9.506681920448004</v>
      </c>
      <c r="J1571" s="80">
        <v>10.20429251629475</v>
      </c>
      <c r="K1571" s="80">
        <v>5.962869399808859</v>
      </c>
      <c r="P1571" s="1"/>
      <c r="Q1571" s="1"/>
    </row>
    <row r="1572" spans="1:17" ht="12.75">
      <c r="A1572" s="11">
        <v>7771</v>
      </c>
      <c r="B1572" s="14">
        <v>77</v>
      </c>
      <c r="C1572" s="14">
        <v>71</v>
      </c>
      <c r="D1572" s="80">
        <v>0.798035261351437</v>
      </c>
      <c r="E1572" s="80">
        <v>0.6639423237948572</v>
      </c>
      <c r="F1572" s="80">
        <v>0.7776862434145684</v>
      </c>
      <c r="G1572" s="80">
        <v>0.6362410954017707</v>
      </c>
      <c r="H1572" s="80">
        <v>6.6604799956556064</v>
      </c>
      <c r="I1572" s="80">
        <v>9.267772420208832</v>
      </c>
      <c r="J1572" s="80">
        <v>10.031714739296453</v>
      </c>
      <c r="K1572" s="80">
        <v>5.896537676567986</v>
      </c>
      <c r="P1572" s="1"/>
      <c r="Q1572" s="1"/>
    </row>
    <row r="1573" spans="1:17" ht="12.75">
      <c r="A1573" s="11">
        <v>7772</v>
      </c>
      <c r="B1573" s="14">
        <v>77</v>
      </c>
      <c r="C1573" s="14">
        <v>72</v>
      </c>
      <c r="D1573" s="80">
        <v>0.8064359140754029</v>
      </c>
      <c r="E1573" s="80">
        <v>0.6756536359812502</v>
      </c>
      <c r="F1573" s="80">
        <v>0.7845931603096576</v>
      </c>
      <c r="G1573" s="80">
        <v>0.6455395302115907</v>
      </c>
      <c r="H1573" s="80">
        <v>6.6604799956556064</v>
      </c>
      <c r="I1573" s="80">
        <v>9.0203343406864</v>
      </c>
      <c r="J1573" s="80">
        <v>9.857831943703829</v>
      </c>
      <c r="K1573" s="80">
        <v>5.822982392638178</v>
      </c>
      <c r="P1573" s="1"/>
      <c r="Q1573" s="1"/>
    </row>
    <row r="1574" spans="1:17" ht="12.75">
      <c r="A1574" s="11">
        <v>7773</v>
      </c>
      <c r="B1574" s="14">
        <v>77</v>
      </c>
      <c r="C1574" s="14">
        <v>73</v>
      </c>
      <c r="D1574" s="80">
        <v>0.8150185478112347</v>
      </c>
      <c r="E1574" s="80">
        <v>0.6877901309529096</v>
      </c>
      <c r="F1574" s="80">
        <v>0.7916157583886505</v>
      </c>
      <c r="G1574" s="80">
        <v>0.6551026826806772</v>
      </c>
      <c r="H1574" s="80">
        <v>6.6604799956556064</v>
      </c>
      <c r="I1574" s="80">
        <v>8.766099567326068</v>
      </c>
      <c r="J1574" s="80">
        <v>9.683884219780444</v>
      </c>
      <c r="K1574" s="80">
        <v>5.74269534320123</v>
      </c>
      <c r="P1574" s="1"/>
      <c r="Q1574" s="1"/>
    </row>
    <row r="1575" spans="1:17" ht="12.75">
      <c r="A1575" s="11">
        <v>7774</v>
      </c>
      <c r="B1575" s="14">
        <v>77</v>
      </c>
      <c r="C1575" s="14">
        <v>74</v>
      </c>
      <c r="D1575" s="80">
        <v>0.8237395888901113</v>
      </c>
      <c r="E1575" s="80">
        <v>0.7003037605337383</v>
      </c>
      <c r="F1575" s="80">
        <v>0.7987336252713036</v>
      </c>
      <c r="G1575" s="80">
        <v>0.6649096670600607</v>
      </c>
      <c r="H1575" s="80">
        <v>6.6604799956556064</v>
      </c>
      <c r="I1575" s="80">
        <v>8.506256302654792</v>
      </c>
      <c r="J1575" s="80">
        <v>9.510844252184658</v>
      </c>
      <c r="K1575" s="80">
        <v>5.655892046125741</v>
      </c>
      <c r="P1575" s="1"/>
      <c r="Q1575" s="1"/>
    </row>
    <row r="1576" spans="1:17" ht="12.75">
      <c r="A1576" s="11">
        <v>7775</v>
      </c>
      <c r="B1576" s="14">
        <v>77</v>
      </c>
      <c r="C1576" s="14">
        <v>75</v>
      </c>
      <c r="D1576" s="80">
        <v>0.8325691738914837</v>
      </c>
      <c r="E1576" s="80">
        <v>0.7131636030675103</v>
      </c>
      <c r="F1576" s="80">
        <v>0.8059258087983489</v>
      </c>
      <c r="G1576" s="80">
        <v>0.6749378009647031</v>
      </c>
      <c r="H1576" s="80">
        <v>6.6604799956556064</v>
      </c>
      <c r="I1576" s="80">
        <v>8.241080326984909</v>
      </c>
      <c r="J1576" s="80">
        <v>9.339343689171844</v>
      </c>
      <c r="K1576" s="80">
        <v>5.562216633468671</v>
      </c>
      <c r="P1576" s="1"/>
      <c r="Q1576" s="1"/>
    </row>
    <row r="1577" spans="1:17" ht="12.75">
      <c r="A1577" s="11">
        <v>7776</v>
      </c>
      <c r="B1577" s="14">
        <v>77</v>
      </c>
      <c r="C1577" s="14">
        <v>76</v>
      </c>
      <c r="D1577" s="80">
        <v>0.8414674809732317</v>
      </c>
      <c r="E1577" s="80">
        <v>0.7263218490229721</v>
      </c>
      <c r="F1577" s="80">
        <v>0.8131696165073304</v>
      </c>
      <c r="G1577" s="80">
        <v>0.6851607675515436</v>
      </c>
      <c r="H1577" s="80">
        <v>6.6604799956556064</v>
      </c>
      <c r="I1577" s="80">
        <v>7.971273340203032</v>
      </c>
      <c r="J1577" s="80">
        <v>9.170149575721972</v>
      </c>
      <c r="K1577" s="80">
        <v>5.461603760136667</v>
      </c>
      <c r="P1577" s="1"/>
      <c r="Q1577" s="1"/>
    </row>
    <row r="1578" spans="1:17" ht="12.75">
      <c r="A1578" s="11">
        <v>7777</v>
      </c>
      <c r="B1578" s="14">
        <v>77</v>
      </c>
      <c r="C1578" s="14">
        <v>77</v>
      </c>
      <c r="D1578" s="80">
        <v>0.850387118697449</v>
      </c>
      <c r="E1578" s="80">
        <v>0.7397160669817344</v>
      </c>
      <c r="F1578" s="80">
        <v>0.8204420110591023</v>
      </c>
      <c r="G1578" s="80">
        <v>0.6955503830682893</v>
      </c>
      <c r="H1578" s="80">
        <v>6.6604799956556064</v>
      </c>
      <c r="I1578" s="80">
        <v>7.697902479305659</v>
      </c>
      <c r="J1578" s="80">
        <v>9.00410345665788</v>
      </c>
      <c r="K1578" s="80">
        <v>5.3542790183033855</v>
      </c>
      <c r="P1578" s="1"/>
      <c r="Q1578" s="1"/>
    </row>
    <row r="1579" spans="1:17" ht="12.75">
      <c r="A1579" s="11">
        <v>7778</v>
      </c>
      <c r="B1579" s="14">
        <v>77</v>
      </c>
      <c r="C1579" s="14">
        <v>78</v>
      </c>
      <c r="D1579" s="80">
        <v>0.8592750481664788</v>
      </c>
      <c r="E1579" s="80">
        <v>0.7532710205106551</v>
      </c>
      <c r="F1579" s="80">
        <v>0.8277211420635985</v>
      </c>
      <c r="G1579" s="80">
        <v>0.7060787085426597</v>
      </c>
      <c r="H1579" s="80">
        <v>6.6604799956556064</v>
      </c>
      <c r="I1579" s="80">
        <v>7.422383396961946</v>
      </c>
      <c r="J1579" s="80">
        <v>8.842076509382181</v>
      </c>
      <c r="K1579" s="80">
        <v>5.240786883235371</v>
      </c>
      <c r="P1579" s="1"/>
      <c r="Q1579" s="1"/>
    </row>
    <row r="1580" spans="1:17" ht="12.75">
      <c r="A1580" s="11">
        <v>7779</v>
      </c>
      <c r="B1580" s="14">
        <v>77</v>
      </c>
      <c r="C1580" s="14">
        <v>79</v>
      </c>
      <c r="D1580" s="80">
        <v>0.8680927691858266</v>
      </c>
      <c r="E1580" s="80">
        <v>0.7669292553212433</v>
      </c>
      <c r="F1580" s="80">
        <v>0.8349862187379755</v>
      </c>
      <c r="G1580" s="80">
        <v>0.7167178896660434</v>
      </c>
      <c r="H1580" s="80">
        <v>6.6604799956556064</v>
      </c>
      <c r="I1580" s="80">
        <v>7.145273192322084</v>
      </c>
      <c r="J1580" s="80">
        <v>8.684608064489252</v>
      </c>
      <c r="K1580" s="80">
        <v>5.1211451234884375</v>
      </c>
      <c r="P1580" s="1"/>
      <c r="Q1580" s="1"/>
    </row>
    <row r="1581" spans="1:17" ht="12.75">
      <c r="A1581" s="11">
        <v>7780</v>
      </c>
      <c r="B1581" s="14">
        <v>77</v>
      </c>
      <c r="C1581" s="14">
        <v>80</v>
      </c>
      <c r="D1581" s="80">
        <v>0.8768097341657917</v>
      </c>
      <c r="E1581" s="80">
        <v>0.7806422128863642</v>
      </c>
      <c r="F1581" s="80">
        <v>0.8422148761360969</v>
      </c>
      <c r="G1581" s="80">
        <v>0.7274362563282499</v>
      </c>
      <c r="H1581" s="80">
        <v>6.6604799956556064</v>
      </c>
      <c r="I1581" s="80">
        <v>6.866548106596771</v>
      </c>
      <c r="J1581" s="80">
        <v>8.532052053691789</v>
      </c>
      <c r="K1581" s="80">
        <v>4.994976048560588</v>
      </c>
      <c r="P1581" s="1"/>
      <c r="Q1581" s="1"/>
    </row>
    <row r="1582" spans="1:17" ht="12.75">
      <c r="A1582" s="11">
        <v>7781</v>
      </c>
      <c r="B1582" s="14">
        <v>77</v>
      </c>
      <c r="C1582" s="14">
        <v>81</v>
      </c>
      <c r="D1582" s="80">
        <v>0.8853834456503724</v>
      </c>
      <c r="E1582" s="80">
        <v>0.7943390421172597</v>
      </c>
      <c r="F1582" s="80">
        <v>0.8493825781596587</v>
      </c>
      <c r="G1582" s="80">
        <v>0.7381972165875291</v>
      </c>
      <c r="H1582" s="80">
        <v>6.6604799956556064</v>
      </c>
      <c r="I1582" s="80">
        <v>6.586841515746216</v>
      </c>
      <c r="J1582" s="80">
        <v>8.384933438374784</v>
      </c>
      <c r="K1582" s="80">
        <v>4.862388073027038</v>
      </c>
      <c r="P1582" s="1"/>
      <c r="Q1582" s="1"/>
    </row>
    <row r="1583" spans="1:17" ht="12.75">
      <c r="A1583" s="11">
        <v>7782</v>
      </c>
      <c r="B1583" s="14">
        <v>77</v>
      </c>
      <c r="C1583" s="14">
        <v>82</v>
      </c>
      <c r="D1583" s="80">
        <v>0.8937634143524376</v>
      </c>
      <c r="E1583" s="80">
        <v>0.8079315278668855</v>
      </c>
      <c r="F1583" s="80">
        <v>0.8564648481204203</v>
      </c>
      <c r="G1583" s="80">
        <v>0.748962414240337</v>
      </c>
      <c r="H1583" s="80">
        <v>6.6604799956556064</v>
      </c>
      <c r="I1583" s="80">
        <v>6.307369945701943</v>
      </c>
      <c r="J1583" s="80">
        <v>8.243866919317679</v>
      </c>
      <c r="K1583" s="80">
        <v>4.723983022039871</v>
      </c>
      <c r="P1583" s="1"/>
      <c r="Q1583" s="1"/>
    </row>
    <row r="1584" spans="1:17" ht="12.75">
      <c r="A1584" s="11">
        <v>7783</v>
      </c>
      <c r="B1584" s="14">
        <v>77</v>
      </c>
      <c r="C1584" s="14">
        <v>83</v>
      </c>
      <c r="D1584" s="80">
        <v>0.9018950013996906</v>
      </c>
      <c r="E1584" s="80">
        <v>0.8213194576415879</v>
      </c>
      <c r="F1584" s="80">
        <v>0.8634398051234018</v>
      </c>
      <c r="G1584" s="80">
        <v>0.759695622823699</v>
      </c>
      <c r="H1584" s="80">
        <v>6.6604799956556064</v>
      </c>
      <c r="I1584" s="80">
        <v>6.029884548794651</v>
      </c>
      <c r="J1584" s="80">
        <v>8.109487646598707</v>
      </c>
      <c r="K1584" s="80">
        <v>4.580876897851551</v>
      </c>
      <c r="P1584" s="1"/>
      <c r="Q1584" s="1"/>
    </row>
    <row r="1585" spans="1:17" ht="12.75">
      <c r="A1585" s="11">
        <v>7784</v>
      </c>
      <c r="B1585" s="14">
        <v>77</v>
      </c>
      <c r="C1585" s="14">
        <v>84</v>
      </c>
      <c r="D1585" s="80">
        <v>0.9097463284938094</v>
      </c>
      <c r="E1585" s="80">
        <v>0.8344354646687304</v>
      </c>
      <c r="F1585" s="80">
        <v>0.8702880112910721</v>
      </c>
      <c r="G1585" s="80">
        <v>0.7703627296065664</v>
      </c>
      <c r="H1585" s="80">
        <v>6.6604799956556064</v>
      </c>
      <c r="I1585" s="80">
        <v>5.754899091682715</v>
      </c>
      <c r="J1585" s="80">
        <v>7.982019314459276</v>
      </c>
      <c r="K1585" s="80">
        <v>4.4333597728790455</v>
      </c>
      <c r="P1585" s="1"/>
      <c r="Q1585" s="1"/>
    </row>
    <row r="1586" spans="1:17" ht="12.75">
      <c r="A1586" s="11">
        <v>7785</v>
      </c>
      <c r="B1586" s="14">
        <v>77</v>
      </c>
      <c r="C1586" s="14">
        <v>85</v>
      </c>
      <c r="D1586" s="80">
        <v>0.9172985352061499</v>
      </c>
      <c r="E1586" s="80">
        <v>0.8472312687679304</v>
      </c>
      <c r="F1586" s="80">
        <v>0.8769877542043651</v>
      </c>
      <c r="G1586" s="80">
        <v>0.7809244801093282</v>
      </c>
      <c r="H1586" s="80">
        <v>6.6604799956556064</v>
      </c>
      <c r="I1586" s="80">
        <v>5.482064905648727</v>
      </c>
      <c r="J1586" s="80">
        <v>7.861466214935008</v>
      </c>
      <c r="K1586" s="80">
        <v>4.281078686369326</v>
      </c>
      <c r="P1586" s="1"/>
      <c r="Q1586" s="1"/>
    </row>
    <row r="1587" spans="1:17" ht="12.75">
      <c r="A1587" s="11">
        <v>7786</v>
      </c>
      <c r="B1587" s="14">
        <v>77</v>
      </c>
      <c r="C1587" s="14">
        <v>86</v>
      </c>
      <c r="D1587" s="80">
        <v>0.9245192131974527</v>
      </c>
      <c r="E1587" s="80">
        <v>0.8596334077390866</v>
      </c>
      <c r="F1587" s="80">
        <v>0.8835133842747094</v>
      </c>
      <c r="G1587" s="80">
        <v>0.7913336101219292</v>
      </c>
      <c r="H1587" s="80">
        <v>6.6604799956556064</v>
      </c>
      <c r="I1587" s="80">
        <v>5.2119890821580235</v>
      </c>
      <c r="J1587" s="80">
        <v>7.748046941513441</v>
      </c>
      <c r="K1587" s="80">
        <v>4.124422136300189</v>
      </c>
      <c r="P1587" s="1"/>
      <c r="Q1587" s="1"/>
    </row>
    <row r="1588" spans="1:17" ht="12.75">
      <c r="A1588" s="11">
        <v>7787</v>
      </c>
      <c r="B1588" s="14">
        <v>77</v>
      </c>
      <c r="C1588" s="14">
        <v>87</v>
      </c>
      <c r="D1588" s="80">
        <v>0.9313684100026921</v>
      </c>
      <c r="E1588" s="80">
        <v>0.8715523846115003</v>
      </c>
      <c r="F1588" s="80">
        <v>0.8898385954441168</v>
      </c>
      <c r="G1588" s="80">
        <v>0.8015398407766609</v>
      </c>
      <c r="H1588" s="80">
        <v>6.6604799956556064</v>
      </c>
      <c r="I1588" s="80">
        <v>4.946121077754667</v>
      </c>
      <c r="J1588" s="80">
        <v>7.642087972284712</v>
      </c>
      <c r="K1588" s="80">
        <v>3.9645131011255623</v>
      </c>
      <c r="P1588" s="1"/>
      <c r="Q1588" s="1"/>
    </row>
    <row r="1589" spans="1:17" ht="12.75">
      <c r="A1589" s="11">
        <v>7788</v>
      </c>
      <c r="B1589" s="14">
        <v>77</v>
      </c>
      <c r="C1589" s="14">
        <v>88</v>
      </c>
      <c r="D1589" s="80">
        <v>0.9378035040886895</v>
      </c>
      <c r="E1589" s="80">
        <v>0.882890791148167</v>
      </c>
      <c r="F1589" s="80">
        <v>0.8959405687322912</v>
      </c>
      <c r="G1589" s="80">
        <v>0.8114966851952434</v>
      </c>
      <c r="H1589" s="80">
        <v>6.6604799956556064</v>
      </c>
      <c r="I1589" s="80">
        <v>4.686737143178807</v>
      </c>
      <c r="J1589" s="80">
        <v>7.543945482763386</v>
      </c>
      <c r="K1589" s="80">
        <v>3.8032716560710274</v>
      </c>
      <c r="P1589" s="1"/>
      <c r="Q1589" s="1"/>
    </row>
    <row r="1590" spans="1:17" ht="12.75">
      <c r="A1590" s="11">
        <v>7789</v>
      </c>
      <c r="B1590" s="14">
        <v>77</v>
      </c>
      <c r="C1590" s="14">
        <v>89</v>
      </c>
      <c r="D1590" s="80">
        <v>0.9437936232009817</v>
      </c>
      <c r="E1590" s="80">
        <v>0.8935693293318152</v>
      </c>
      <c r="F1590" s="80">
        <v>0.9018039684210815</v>
      </c>
      <c r="G1590" s="80">
        <v>0.8211684822103421</v>
      </c>
      <c r="H1590" s="80">
        <v>6.6604799956556064</v>
      </c>
      <c r="I1590" s="80">
        <v>4.436086549987851</v>
      </c>
      <c r="J1590" s="80">
        <v>7.453792086436222</v>
      </c>
      <c r="K1590" s="80">
        <v>3.642774459207237</v>
      </c>
      <c r="P1590" s="1"/>
      <c r="Q1590" s="1"/>
    </row>
    <row r="1591" spans="1:17" ht="12.75">
      <c r="A1591" s="11">
        <v>7790</v>
      </c>
      <c r="B1591" s="14">
        <v>77</v>
      </c>
      <c r="C1591" s="14">
        <v>90</v>
      </c>
      <c r="D1591" s="80">
        <v>0.949330233806418</v>
      </c>
      <c r="E1591" s="80">
        <v>0.9035476844512511</v>
      </c>
      <c r="F1591" s="80">
        <v>0.907421350937177</v>
      </c>
      <c r="G1591" s="80">
        <v>0.8305318355941997</v>
      </c>
      <c r="H1591" s="80">
        <v>6.6604799956556064</v>
      </c>
      <c r="I1591" s="80">
        <v>4.195454194507296</v>
      </c>
      <c r="J1591" s="80">
        <v>7.3714759168473725</v>
      </c>
      <c r="K1591" s="80">
        <v>3.4844582733155294</v>
      </c>
      <c r="P1591" s="1"/>
      <c r="Q1591" s="1"/>
    </row>
    <row r="1592" spans="1:17" ht="12.75">
      <c r="A1592" s="11">
        <v>7840</v>
      </c>
      <c r="B1592" s="14">
        <v>78</v>
      </c>
      <c r="C1592" s="14">
        <v>40</v>
      </c>
      <c r="D1592" s="80">
        <v>0.6400208210741634</v>
      </c>
      <c r="E1592" s="80">
        <v>0.4706107499449788</v>
      </c>
      <c r="F1592" s="80">
        <v>0.6466271633509529</v>
      </c>
      <c r="G1592" s="80">
        <v>0.47778937617220296</v>
      </c>
      <c r="H1592" s="80">
        <v>6.398528222000832</v>
      </c>
      <c r="I1592" s="80">
        <v>13.783123951665887</v>
      </c>
      <c r="J1592" s="80">
        <v>13.596221979096127</v>
      </c>
      <c r="K1592" s="80">
        <v>6.585430194570593</v>
      </c>
      <c r="P1592" s="1"/>
      <c r="Q1592" s="1"/>
    </row>
    <row r="1593" spans="1:17" ht="12.75">
      <c r="A1593" s="11">
        <v>7841</v>
      </c>
      <c r="B1593" s="14">
        <v>78</v>
      </c>
      <c r="C1593" s="14">
        <v>41</v>
      </c>
      <c r="D1593" s="80">
        <v>0.6413056204160892</v>
      </c>
      <c r="E1593" s="80">
        <v>0.47200137888500426</v>
      </c>
      <c r="F1593" s="80">
        <v>0.6471032333909287</v>
      </c>
      <c r="G1593" s="80">
        <v>0.47830939459840804</v>
      </c>
      <c r="H1593" s="80">
        <v>6.398528222000832</v>
      </c>
      <c r="I1593" s="80">
        <v>13.720078455574168</v>
      </c>
      <c r="J1593" s="80">
        <v>13.556164257646657</v>
      </c>
      <c r="K1593" s="80">
        <v>6.562442419928342</v>
      </c>
      <c r="P1593" s="1"/>
      <c r="Q1593" s="1"/>
    </row>
    <row r="1594" spans="1:17" ht="12.75">
      <c r="A1594" s="11">
        <v>7842</v>
      </c>
      <c r="B1594" s="14">
        <v>78</v>
      </c>
      <c r="C1594" s="14">
        <v>42</v>
      </c>
      <c r="D1594" s="80">
        <v>0.6427227053581882</v>
      </c>
      <c r="E1594" s="80">
        <v>0.473538243163413</v>
      </c>
      <c r="F1594" s="80">
        <v>0.647720520316564</v>
      </c>
      <c r="G1594" s="80">
        <v>0.4789842115094382</v>
      </c>
      <c r="H1594" s="80">
        <v>6.398528222000832</v>
      </c>
      <c r="I1594" s="80">
        <v>13.653405095911355</v>
      </c>
      <c r="J1594" s="80">
        <v>13.512167843628141</v>
      </c>
      <c r="K1594" s="80">
        <v>6.539765474284046</v>
      </c>
      <c r="P1594" s="1"/>
      <c r="Q1594" s="1"/>
    </row>
    <row r="1595" spans="1:17" ht="12.75">
      <c r="A1595" s="11">
        <v>7843</v>
      </c>
      <c r="B1595" s="14">
        <v>78</v>
      </c>
      <c r="C1595" s="14">
        <v>43</v>
      </c>
      <c r="D1595" s="80">
        <v>0.6442852300866427</v>
      </c>
      <c r="E1595" s="80">
        <v>0.47523656496071265</v>
      </c>
      <c r="F1595" s="80">
        <v>0.648494657665718</v>
      </c>
      <c r="G1595" s="80">
        <v>0.47983136829163864</v>
      </c>
      <c r="H1595" s="80">
        <v>6.398528222000832</v>
      </c>
      <c r="I1595" s="80">
        <v>13.582810729810578</v>
      </c>
      <c r="J1595" s="80">
        <v>13.463880294080049</v>
      </c>
      <c r="K1595" s="80">
        <v>6.5174586577313605</v>
      </c>
      <c r="P1595" s="1"/>
      <c r="Q1595" s="1"/>
    </row>
    <row r="1596" spans="1:17" ht="12.75">
      <c r="A1596" s="11">
        <v>7844</v>
      </c>
      <c r="B1596" s="14">
        <v>78</v>
      </c>
      <c r="C1596" s="14">
        <v>44</v>
      </c>
      <c r="D1596" s="80">
        <v>0.6460075555387518</v>
      </c>
      <c r="E1596" s="80">
        <v>0.47711311714950516</v>
      </c>
      <c r="F1596" s="80">
        <v>0.6494411892182321</v>
      </c>
      <c r="G1596" s="80">
        <v>0.48086849978958307</v>
      </c>
      <c r="H1596" s="80">
        <v>6.398528222000832</v>
      </c>
      <c r="I1596" s="80">
        <v>13.507939235273321</v>
      </c>
      <c r="J1596" s="80">
        <v>13.410924981959424</v>
      </c>
      <c r="K1596" s="80">
        <v>6.49554247531473</v>
      </c>
      <c r="P1596" s="1"/>
      <c r="Q1596" s="1"/>
    </row>
    <row r="1597" spans="1:17" ht="12.75">
      <c r="A1597" s="11">
        <v>7845</v>
      </c>
      <c r="B1597" s="14">
        <v>78</v>
      </c>
      <c r="C1597" s="14">
        <v>45</v>
      </c>
      <c r="D1597" s="80">
        <v>0.6479048251616739</v>
      </c>
      <c r="E1597" s="80">
        <v>0.47918581284478945</v>
      </c>
      <c r="F1597" s="80">
        <v>0.6505754405280801</v>
      </c>
      <c r="G1597" s="80">
        <v>0.48211323557255736</v>
      </c>
      <c r="H1597" s="80">
        <v>6.398528222000832</v>
      </c>
      <c r="I1597" s="80">
        <v>13.428395766034505</v>
      </c>
      <c r="J1597" s="80">
        <v>13.352916656723611</v>
      </c>
      <c r="K1597" s="80">
        <v>6.474007331311725</v>
      </c>
      <c r="P1597" s="1"/>
      <c r="Q1597" s="1"/>
    </row>
    <row r="1598" spans="1:17" ht="12.75">
      <c r="A1598" s="11">
        <v>7846</v>
      </c>
      <c r="B1598" s="14">
        <v>78</v>
      </c>
      <c r="C1598" s="14">
        <v>46</v>
      </c>
      <c r="D1598" s="80">
        <v>0.649990430184166</v>
      </c>
      <c r="E1598" s="80">
        <v>0.4814709798771859</v>
      </c>
      <c r="F1598" s="80">
        <v>0.6519124577626975</v>
      </c>
      <c r="G1598" s="80">
        <v>0.4835831779001352</v>
      </c>
      <c r="H1598" s="80">
        <v>6.398528222000832</v>
      </c>
      <c r="I1598" s="80">
        <v>13.343896372494022</v>
      </c>
      <c r="J1598" s="80">
        <v>13.289540781114107</v>
      </c>
      <c r="K1598" s="80">
        <v>6.452883813380746</v>
      </c>
      <c r="P1598" s="1"/>
      <c r="Q1598" s="1"/>
    </row>
    <row r="1599" spans="1:17" ht="12.75">
      <c r="A1599" s="11">
        <v>7847</v>
      </c>
      <c r="B1599" s="14">
        <v>78</v>
      </c>
      <c r="C1599" s="14">
        <v>47</v>
      </c>
      <c r="D1599" s="80">
        <v>0.652276728736996</v>
      </c>
      <c r="E1599" s="80">
        <v>0.48398417010819533</v>
      </c>
      <c r="F1599" s="80">
        <v>0.6534667087624911</v>
      </c>
      <c r="G1599" s="80">
        <v>0.48529562025305256</v>
      </c>
      <c r="H1599" s="80">
        <v>6.398528222000832</v>
      </c>
      <c r="I1599" s="80">
        <v>13.254217516930261</v>
      </c>
      <c r="J1599" s="80">
        <v>13.220532028083547</v>
      </c>
      <c r="K1599" s="80">
        <v>6.432213710847545</v>
      </c>
      <c r="P1599" s="1"/>
      <c r="Q1599" s="1"/>
    </row>
    <row r="1600" spans="1:17" ht="12.75">
      <c r="A1600" s="11">
        <v>7848</v>
      </c>
      <c r="B1600" s="14">
        <v>78</v>
      </c>
      <c r="C1600" s="14">
        <v>48</v>
      </c>
      <c r="D1600" s="80">
        <v>0.6547740050785748</v>
      </c>
      <c r="E1600" s="80">
        <v>0.48673903700459525</v>
      </c>
      <c r="F1600" s="80">
        <v>0.6552514309281752</v>
      </c>
      <c r="G1600" s="80">
        <v>0.48726687352450143</v>
      </c>
      <c r="H1600" s="80">
        <v>6.398528222000832</v>
      </c>
      <c r="I1600" s="80">
        <v>13.159238816679528</v>
      </c>
      <c r="J1600" s="80">
        <v>13.145705882514667</v>
      </c>
      <c r="K1600" s="80">
        <v>6.412061156165693</v>
      </c>
      <c r="P1600" s="1"/>
      <c r="Q1600" s="1"/>
    </row>
    <row r="1601" spans="1:17" ht="12.75">
      <c r="A1601" s="11">
        <v>7849</v>
      </c>
      <c r="B1601" s="14">
        <v>78</v>
      </c>
      <c r="C1601" s="14">
        <v>49</v>
      </c>
      <c r="D1601" s="80">
        <v>0.6574931681232443</v>
      </c>
      <c r="E1601" s="80">
        <v>0.4897503332997196</v>
      </c>
      <c r="F1601" s="80">
        <v>0.6572780894977855</v>
      </c>
      <c r="G1601" s="80">
        <v>0.48951170332205707</v>
      </c>
      <c r="H1601" s="80">
        <v>6.398528222000832</v>
      </c>
      <c r="I1601" s="80">
        <v>13.058770494396668</v>
      </c>
      <c r="J1601" s="80">
        <v>13.064877728393565</v>
      </c>
      <c r="K1601" s="80">
        <v>6.392420988003934</v>
      </c>
      <c r="P1601" s="1"/>
      <c r="Q1601" s="1"/>
    </row>
    <row r="1602" spans="1:17" ht="12.75">
      <c r="A1602" s="11">
        <v>7850</v>
      </c>
      <c r="B1602" s="14">
        <v>78</v>
      </c>
      <c r="C1602" s="14">
        <v>50</v>
      </c>
      <c r="D1602" s="80">
        <v>0.6604457386458623</v>
      </c>
      <c r="E1602" s="80">
        <v>0.49303395759909724</v>
      </c>
      <c r="F1602" s="80">
        <v>0.6595556692276902</v>
      </c>
      <c r="G1602" s="80">
        <v>0.4920425668462343</v>
      </c>
      <c r="H1602" s="80">
        <v>6.398528222000832</v>
      </c>
      <c r="I1602" s="80">
        <v>12.952536001165964</v>
      </c>
      <c r="J1602" s="80">
        <v>12.977865161984834</v>
      </c>
      <c r="K1602" s="80">
        <v>6.3731990611819604</v>
      </c>
      <c r="P1602" s="1"/>
      <c r="Q1602" s="1"/>
    </row>
    <row r="1603" spans="1:17" ht="12.75">
      <c r="A1603" s="11">
        <v>7851</v>
      </c>
      <c r="B1603" s="14">
        <v>78</v>
      </c>
      <c r="C1603" s="14">
        <v>51</v>
      </c>
      <c r="D1603" s="80">
        <v>0.6636416486102614</v>
      </c>
      <c r="E1603" s="80">
        <v>0.4966045583293007</v>
      </c>
      <c r="F1603" s="80">
        <v>0.6620902227412022</v>
      </c>
      <c r="G1603" s="80">
        <v>0.49486911150147844</v>
      </c>
      <c r="H1603" s="80">
        <v>6.398528222000832</v>
      </c>
      <c r="I1603" s="80">
        <v>12.840287284823646</v>
      </c>
      <c r="J1603" s="80">
        <v>12.884553946760068</v>
      </c>
      <c r="K1603" s="80">
        <v>6.354261560064408</v>
      </c>
      <c r="P1603" s="1"/>
      <c r="Q1603" s="1"/>
    </row>
    <row r="1604" spans="1:17" ht="12.75">
      <c r="A1604" s="11">
        <v>7852</v>
      </c>
      <c r="B1604" s="14">
        <v>78</v>
      </c>
      <c r="C1604" s="14">
        <v>52</v>
      </c>
      <c r="D1604" s="80">
        <v>0.6670883217887961</v>
      </c>
      <c r="E1604" s="80">
        <v>0.5004745122637301</v>
      </c>
      <c r="F1604" s="80">
        <v>0.6648849272662578</v>
      </c>
      <c r="G1604" s="80">
        <v>0.49799821816471523</v>
      </c>
      <c r="H1604" s="80">
        <v>6.398528222000832</v>
      </c>
      <c r="I1604" s="80">
        <v>12.721857266955888</v>
      </c>
      <c r="J1604" s="80">
        <v>12.784923238266854</v>
      </c>
      <c r="K1604" s="80">
        <v>6.335462250689867</v>
      </c>
      <c r="P1604" s="1"/>
      <c r="Q1604" s="1"/>
    </row>
    <row r="1605" spans="1:17" ht="12.75">
      <c r="A1605" s="11">
        <v>7853</v>
      </c>
      <c r="B1605" s="14">
        <v>78</v>
      </c>
      <c r="C1605" s="14">
        <v>53</v>
      </c>
      <c r="D1605" s="80">
        <v>0.67079164326527</v>
      </c>
      <c r="E1605" s="80">
        <v>0.5046550001921765</v>
      </c>
      <c r="F1605" s="80">
        <v>0.6679403644988011</v>
      </c>
      <c r="G1605" s="80">
        <v>0.5014342801908285</v>
      </c>
      <c r="H1605" s="80">
        <v>6.398528222000832</v>
      </c>
      <c r="I1605" s="80">
        <v>12.597108745540904</v>
      </c>
      <c r="J1605" s="80">
        <v>12.679014811235842</v>
      </c>
      <c r="K1605" s="80">
        <v>6.316622156305893</v>
      </c>
      <c r="P1605" s="1"/>
      <c r="Q1605" s="1"/>
    </row>
    <row r="1606" spans="1:17" ht="12.75">
      <c r="A1606" s="11">
        <v>7854</v>
      </c>
      <c r="B1606" s="14">
        <v>78</v>
      </c>
      <c r="C1606" s="14">
        <v>54</v>
      </c>
      <c r="D1606" s="80">
        <v>0.6747611091638744</v>
      </c>
      <c r="E1606" s="80">
        <v>0.5091618681671314</v>
      </c>
      <c r="F1606" s="80">
        <v>0.6712544229772052</v>
      </c>
      <c r="G1606" s="80">
        <v>0.5051790460000829</v>
      </c>
      <c r="H1606" s="80">
        <v>6.398528222000832</v>
      </c>
      <c r="I1606" s="80">
        <v>12.465635700008683</v>
      </c>
      <c r="J1606" s="80">
        <v>12.566785971294552</v>
      </c>
      <c r="K1606" s="80">
        <v>6.297377950714962</v>
      </c>
      <c r="P1606" s="1"/>
      <c r="Q1606" s="1"/>
    </row>
    <row r="1607" spans="1:17" ht="12.75">
      <c r="A1607" s="11">
        <v>7855</v>
      </c>
      <c r="B1607" s="14">
        <v>78</v>
      </c>
      <c r="C1607" s="14">
        <v>55</v>
      </c>
      <c r="D1607" s="80">
        <v>0.6790062673390407</v>
      </c>
      <c r="E1607" s="80">
        <v>0.5140117252770154</v>
      </c>
      <c r="F1607" s="80">
        <v>0.6748219978471234</v>
      </c>
      <c r="G1607" s="80">
        <v>0.509231210260668</v>
      </c>
      <c r="H1607" s="80">
        <v>6.398528222000832</v>
      </c>
      <c r="I1607" s="80">
        <v>12.326958079647275</v>
      </c>
      <c r="J1607" s="80">
        <v>12.448214519916807</v>
      </c>
      <c r="K1607" s="80">
        <v>6.277271781731301</v>
      </c>
      <c r="P1607" s="1"/>
      <c r="Q1607" s="1"/>
    </row>
    <row r="1608" spans="1:17" ht="12.75">
      <c r="A1608" s="11">
        <v>7856</v>
      </c>
      <c r="B1608" s="14">
        <v>78</v>
      </c>
      <c r="C1608" s="14">
        <v>56</v>
      </c>
      <c r="D1608" s="80">
        <v>0.6835298207201118</v>
      </c>
      <c r="E1608" s="80">
        <v>0.5192140556990302</v>
      </c>
      <c r="F1608" s="80">
        <v>0.6786355437321958</v>
      </c>
      <c r="G1608" s="80">
        <v>0.5135869521184208</v>
      </c>
      <c r="H1608" s="80">
        <v>6.398528222000832</v>
      </c>
      <c r="I1608" s="80">
        <v>12.18092293242958</v>
      </c>
      <c r="J1608" s="80">
        <v>12.323488071574529</v>
      </c>
      <c r="K1608" s="80">
        <v>6.255963082855883</v>
      </c>
      <c r="P1608" s="1"/>
      <c r="Q1608" s="1"/>
    </row>
    <row r="1609" spans="1:17" ht="12.75">
      <c r="A1609" s="11">
        <v>7857</v>
      </c>
      <c r="B1609" s="14">
        <v>78</v>
      </c>
      <c r="C1609" s="14">
        <v>57</v>
      </c>
      <c r="D1609" s="80">
        <v>0.6883286630806592</v>
      </c>
      <c r="E1609" s="80">
        <v>0.5247722077793887</v>
      </c>
      <c r="F1609" s="80">
        <v>0.6826864061574169</v>
      </c>
      <c r="G1609" s="80">
        <v>0.5182413734652441</v>
      </c>
      <c r="H1609" s="80">
        <v>6.398528222000832</v>
      </c>
      <c r="I1609" s="80">
        <v>12.027672503994053</v>
      </c>
      <c r="J1609" s="80">
        <v>12.192963207934856</v>
      </c>
      <c r="K1609" s="80">
        <v>6.2332375180600295</v>
      </c>
      <c r="P1609" s="1"/>
      <c r="Q1609" s="1"/>
    </row>
    <row r="1610" spans="1:17" ht="12.75">
      <c r="A1610" s="11">
        <v>7858</v>
      </c>
      <c r="B1610" s="14">
        <v>78</v>
      </c>
      <c r="C1610" s="14">
        <v>58</v>
      </c>
      <c r="D1610" s="80">
        <v>0.6933938586372532</v>
      </c>
      <c r="E1610" s="80">
        <v>0.5306831469463815</v>
      </c>
      <c r="F1610" s="80">
        <v>0.6869661367125963</v>
      </c>
      <c r="G1610" s="80">
        <v>0.5231899617521362</v>
      </c>
      <c r="H1610" s="80">
        <v>6.398528222000832</v>
      </c>
      <c r="I1610" s="80">
        <v>11.867672523703659</v>
      </c>
      <c r="J1610" s="80">
        <v>12.057153611941096</v>
      </c>
      <c r="K1610" s="80">
        <v>6.209047133763395</v>
      </c>
      <c r="P1610" s="1"/>
      <c r="Q1610" s="1"/>
    </row>
    <row r="1611" spans="1:17" ht="12.75">
      <c r="A1611" s="11">
        <v>7859</v>
      </c>
      <c r="B1611" s="14">
        <v>78</v>
      </c>
      <c r="C1611" s="14">
        <v>59</v>
      </c>
      <c r="D1611" s="80">
        <v>0.6987176818244135</v>
      </c>
      <c r="E1611" s="80">
        <v>0.5369454977995192</v>
      </c>
      <c r="F1611" s="80">
        <v>0.6914674085861509</v>
      </c>
      <c r="G1611" s="80">
        <v>0.528429641816587</v>
      </c>
      <c r="H1611" s="80">
        <v>6.398528222000832</v>
      </c>
      <c r="I1611" s="80">
        <v>11.701337267243586</v>
      </c>
      <c r="J1611" s="80">
        <v>11.916532028339809</v>
      </c>
      <c r="K1611" s="80">
        <v>6.18333346090461</v>
      </c>
      <c r="P1611" s="1"/>
      <c r="Q1611" s="1"/>
    </row>
    <row r="1612" spans="1:17" ht="12.75">
      <c r="A1612" s="11">
        <v>7860</v>
      </c>
      <c r="B1612" s="14">
        <v>78</v>
      </c>
      <c r="C1612" s="14">
        <v>60</v>
      </c>
      <c r="D1612" s="80">
        <v>0.7042973850264842</v>
      </c>
      <c r="E1612" s="80">
        <v>0.5435640687757725</v>
      </c>
      <c r="F1612" s="80">
        <v>0.6961840340063784</v>
      </c>
      <c r="G1612" s="80">
        <v>0.5339588194686858</v>
      </c>
      <c r="H1612" s="80">
        <v>6.398528222000832</v>
      </c>
      <c r="I1612" s="80">
        <v>11.52882058486999</v>
      </c>
      <c r="J1612" s="80">
        <v>11.771433377507357</v>
      </c>
      <c r="K1612" s="80">
        <v>6.155915429363464</v>
      </c>
      <c r="P1612" s="1"/>
      <c r="Q1612" s="1"/>
    </row>
    <row r="1613" spans="1:17" ht="12.75">
      <c r="A1613" s="11">
        <v>7861</v>
      </c>
      <c r="B1613" s="14">
        <v>78</v>
      </c>
      <c r="C1613" s="14">
        <v>61</v>
      </c>
      <c r="D1613" s="80">
        <v>0.7101293484973845</v>
      </c>
      <c r="E1613" s="80">
        <v>0.5505430703212408</v>
      </c>
      <c r="F1613" s="80">
        <v>0.701110903584104</v>
      </c>
      <c r="G1613" s="80">
        <v>0.5397773416673696</v>
      </c>
      <c r="H1613" s="80">
        <v>6.398528222000832</v>
      </c>
      <c r="I1613" s="80">
        <v>11.350340060338736</v>
      </c>
      <c r="J1613" s="80">
        <v>11.622211897549274</v>
      </c>
      <c r="K1613" s="80">
        <v>6.126656384790294</v>
      </c>
      <c r="P1613" s="1"/>
      <c r="Q1613" s="1"/>
    </row>
    <row r="1614" spans="1:17" ht="12.75">
      <c r="A1614" s="11">
        <v>7862</v>
      </c>
      <c r="B1614" s="14">
        <v>78</v>
      </c>
      <c r="C1614" s="14">
        <v>62</v>
      </c>
      <c r="D1614" s="80">
        <v>0.7162097174577922</v>
      </c>
      <c r="E1614" s="80">
        <v>0.5578868507590009</v>
      </c>
      <c r="F1614" s="80">
        <v>0.7062443964129748</v>
      </c>
      <c r="G1614" s="80">
        <v>0.5458870241449499</v>
      </c>
      <c r="H1614" s="80">
        <v>6.398528222000832</v>
      </c>
      <c r="I1614" s="80">
        <v>11.166150695052348</v>
      </c>
      <c r="J1614" s="80">
        <v>11.469222142976989</v>
      </c>
      <c r="K1614" s="80">
        <v>6.09545677407619</v>
      </c>
      <c r="P1614" s="1"/>
      <c r="Q1614" s="1"/>
    </row>
    <row r="1615" spans="1:17" ht="12.75">
      <c r="A1615" s="11">
        <v>7863</v>
      </c>
      <c r="B1615" s="14">
        <v>78</v>
      </c>
      <c r="C1615" s="14">
        <v>63</v>
      </c>
      <c r="D1615" s="80">
        <v>0.7225342879019134</v>
      </c>
      <c r="E1615" s="80">
        <v>0.565599750639776</v>
      </c>
      <c r="F1615" s="80">
        <v>0.7115825123560933</v>
      </c>
      <c r="G1615" s="80">
        <v>0.5522918768025608</v>
      </c>
      <c r="H1615" s="80">
        <v>6.398528222000832</v>
      </c>
      <c r="I1615" s="80">
        <v>10.976552833162348</v>
      </c>
      <c r="J1615" s="80">
        <v>11.31282009011348</v>
      </c>
      <c r="K1615" s="80">
        <v>6.062260965049699</v>
      </c>
      <c r="P1615" s="1"/>
      <c r="Q1615" s="1"/>
    </row>
    <row r="1616" spans="1:17" ht="12.75">
      <c r="A1616" s="11">
        <v>7864</v>
      </c>
      <c r="B1616" s="14">
        <v>78</v>
      </c>
      <c r="C1616" s="14">
        <v>64</v>
      </c>
      <c r="D1616" s="80">
        <v>0.7290957676712548</v>
      </c>
      <c r="E1616" s="80">
        <v>0.5736826972825845</v>
      </c>
      <c r="F1616" s="80">
        <v>0.7171251159393236</v>
      </c>
      <c r="G1616" s="80">
        <v>0.5589984844581349</v>
      </c>
      <c r="H1616" s="80">
        <v>6.398528222000832</v>
      </c>
      <c r="I1616" s="80">
        <v>10.78204688352501</v>
      </c>
      <c r="J1616" s="80">
        <v>11.153427238278805</v>
      </c>
      <c r="K1616" s="80">
        <v>6.027147867247038</v>
      </c>
      <c r="P1616" s="1"/>
      <c r="Q1616" s="1"/>
    </row>
    <row r="1617" spans="1:17" ht="12.75">
      <c r="A1617" s="11">
        <v>7865</v>
      </c>
      <c r="B1617" s="14">
        <v>78</v>
      </c>
      <c r="C1617" s="14">
        <v>65</v>
      </c>
      <c r="D1617" s="80">
        <v>0.7358895600924328</v>
      </c>
      <c r="E1617" s="80">
        <v>0.5821402443863306</v>
      </c>
      <c r="F1617" s="80">
        <v>0.7228740921553267</v>
      </c>
      <c r="G1617" s="80">
        <v>0.566016308740676</v>
      </c>
      <c r="H1617" s="80">
        <v>6.398528222000832</v>
      </c>
      <c r="I1617" s="80">
        <v>10.583019649789476</v>
      </c>
      <c r="J1617" s="80">
        <v>10.991386154286428</v>
      </c>
      <c r="K1617" s="80">
        <v>5.990161717503881</v>
      </c>
      <c r="P1617" s="1"/>
      <c r="Q1617" s="1"/>
    </row>
    <row r="1618" spans="1:17" ht="12.75">
      <c r="A1618" s="11">
        <v>7866</v>
      </c>
      <c r="B1618" s="14">
        <v>78</v>
      </c>
      <c r="C1618" s="14">
        <v>66</v>
      </c>
      <c r="D1618" s="80">
        <v>0.7429176616143982</v>
      </c>
      <c r="E1618" s="80">
        <v>0.5909856810996846</v>
      </c>
      <c r="F1618" s="80">
        <v>0.7288325470039703</v>
      </c>
      <c r="G1618" s="80">
        <v>0.5733568345273284</v>
      </c>
      <c r="H1618" s="80">
        <v>6.398528222000832</v>
      </c>
      <c r="I1618" s="80">
        <v>10.379509973405066</v>
      </c>
      <c r="J1618" s="80">
        <v>10.826875213109535</v>
      </c>
      <c r="K1618" s="80">
        <v>5.951162982296363</v>
      </c>
      <c r="P1618" s="1"/>
      <c r="Q1618" s="1"/>
    </row>
    <row r="1619" spans="1:17" ht="12.75">
      <c r="A1619" s="11">
        <v>7867</v>
      </c>
      <c r="B1619" s="14">
        <v>78</v>
      </c>
      <c r="C1619" s="14">
        <v>67</v>
      </c>
      <c r="D1619" s="80">
        <v>0.7501880292645828</v>
      </c>
      <c r="E1619" s="80">
        <v>0.600240713942376</v>
      </c>
      <c r="F1619" s="80">
        <v>0.7350034046562324</v>
      </c>
      <c r="G1619" s="80">
        <v>0.5810319232175423</v>
      </c>
      <c r="H1619" s="80">
        <v>6.398528222000832</v>
      </c>
      <c r="I1619" s="80">
        <v>10.171201717661095</v>
      </c>
      <c r="J1619" s="80">
        <v>10.65993704421573</v>
      </c>
      <c r="K1619" s="80">
        <v>5.909792895446195</v>
      </c>
      <c r="P1619" s="1"/>
      <c r="Q1619" s="1"/>
    </row>
    <row r="1620" spans="1:17" ht="12.75">
      <c r="A1620" s="11">
        <v>7868</v>
      </c>
      <c r="B1620" s="14">
        <v>78</v>
      </c>
      <c r="C1620" s="14">
        <v>68</v>
      </c>
      <c r="D1620" s="80">
        <v>0.7577142596564139</v>
      </c>
      <c r="E1620" s="80">
        <v>0.60993556908998</v>
      </c>
      <c r="F1620" s="80">
        <v>0.7413876814619044</v>
      </c>
      <c r="G1620" s="80">
        <v>0.5890516647120072</v>
      </c>
      <c r="H1620" s="80">
        <v>6.398528222000832</v>
      </c>
      <c r="I1620" s="80">
        <v>9.957383952091014</v>
      </c>
      <c r="J1620" s="80">
        <v>10.490498580936007</v>
      </c>
      <c r="K1620" s="80">
        <v>5.8654135931558375</v>
      </c>
      <c r="P1620" s="1"/>
      <c r="Q1620" s="1"/>
    </row>
    <row r="1621" spans="1:17" ht="12.75">
      <c r="A1621" s="11">
        <v>7869</v>
      </c>
      <c r="B1621" s="14">
        <v>78</v>
      </c>
      <c r="C1621" s="14">
        <v>69</v>
      </c>
      <c r="D1621" s="80">
        <v>0.7655238517912321</v>
      </c>
      <c r="E1621" s="80">
        <v>0.6201204075623556</v>
      </c>
      <c r="F1621" s="80">
        <v>0.7479816941757521</v>
      </c>
      <c r="G1621" s="80">
        <v>0.5974207331444161</v>
      </c>
      <c r="H1621" s="80">
        <v>6.398528222000832</v>
      </c>
      <c r="I1621" s="80">
        <v>9.736404867527444</v>
      </c>
      <c r="J1621" s="80">
        <v>10.318202955379167</v>
      </c>
      <c r="K1621" s="80">
        <v>5.816730134149108</v>
      </c>
      <c r="P1621" s="1"/>
      <c r="Q1621" s="1"/>
    </row>
    <row r="1622" spans="1:17" ht="12.75">
      <c r="A1622" s="11">
        <v>7870</v>
      </c>
      <c r="B1622" s="14">
        <v>78</v>
      </c>
      <c r="C1622" s="14">
        <v>70</v>
      </c>
      <c r="D1622" s="80">
        <v>0.7736375831460932</v>
      </c>
      <c r="E1622" s="80">
        <v>0.6308392795523926</v>
      </c>
      <c r="F1622" s="80">
        <v>0.7547743132267664</v>
      </c>
      <c r="G1622" s="80">
        <v>0.6061345515467328</v>
      </c>
      <c r="H1622" s="80">
        <v>6.398528222000832</v>
      </c>
      <c r="I1622" s="80">
        <v>9.506681920448004</v>
      </c>
      <c r="J1622" s="80">
        <v>10.142881759900654</v>
      </c>
      <c r="K1622" s="80">
        <v>5.7623283825481835</v>
      </c>
      <c r="P1622" s="1"/>
      <c r="Q1622" s="1"/>
    </row>
    <row r="1623" spans="1:17" ht="12.75">
      <c r="A1623" s="11">
        <v>7871</v>
      </c>
      <c r="B1623" s="14">
        <v>78</v>
      </c>
      <c r="C1623" s="14">
        <v>71</v>
      </c>
      <c r="D1623" s="80">
        <v>0.7820495978829811</v>
      </c>
      <c r="E1623" s="80">
        <v>0.6421029927873559</v>
      </c>
      <c r="F1623" s="80">
        <v>0.7617475997345013</v>
      </c>
      <c r="G1623" s="80">
        <v>0.6151795866264195</v>
      </c>
      <c r="H1623" s="80">
        <v>6.398528222000832</v>
      </c>
      <c r="I1623" s="80">
        <v>9.267772420208832</v>
      </c>
      <c r="J1623" s="80">
        <v>9.964956235797862</v>
      </c>
      <c r="K1623" s="80">
        <v>5.701344406411801</v>
      </c>
      <c r="P1623" s="1"/>
      <c r="Q1623" s="1"/>
    </row>
    <row r="1624" spans="1:17" ht="12.75">
      <c r="A1624" s="11">
        <v>7872</v>
      </c>
      <c r="B1624" s="14">
        <v>78</v>
      </c>
      <c r="C1624" s="14">
        <v>72</v>
      </c>
      <c r="D1624" s="80">
        <v>0.7907295735104459</v>
      </c>
      <c r="E1624" s="80">
        <v>0.6538897806342358</v>
      </c>
      <c r="F1624" s="80">
        <v>0.7688798758398855</v>
      </c>
      <c r="G1624" s="80">
        <v>0.624536843116284</v>
      </c>
      <c r="H1624" s="80">
        <v>6.398528222000832</v>
      </c>
      <c r="I1624" s="80">
        <v>9.0203343406864</v>
      </c>
      <c r="J1624" s="80">
        <v>9.78533142970154</v>
      </c>
      <c r="K1624" s="80">
        <v>5.633531132985691</v>
      </c>
      <c r="P1624" s="1"/>
      <c r="Q1624" s="1"/>
    </row>
    <row r="1625" spans="1:17" ht="12.75">
      <c r="A1625" s="11">
        <v>7873</v>
      </c>
      <c r="B1625" s="14">
        <v>78</v>
      </c>
      <c r="C1625" s="14">
        <v>73</v>
      </c>
      <c r="D1625" s="80">
        <v>0.7996253037086275</v>
      </c>
      <c r="E1625" s="80">
        <v>0.6661464179354188</v>
      </c>
      <c r="F1625" s="80">
        <v>0.7761492859799457</v>
      </c>
      <c r="G1625" s="80">
        <v>0.6341862427243944</v>
      </c>
      <c r="H1625" s="80">
        <v>6.398528222000832</v>
      </c>
      <c r="I1625" s="80">
        <v>8.766099567326068</v>
      </c>
      <c r="J1625" s="80">
        <v>9.605288041376442</v>
      </c>
      <c r="K1625" s="80">
        <v>5.5593397479504585</v>
      </c>
      <c r="P1625" s="1"/>
      <c r="Q1625" s="1"/>
    </row>
    <row r="1626" spans="1:17" ht="12.75">
      <c r="A1626" s="11">
        <v>7874</v>
      </c>
      <c r="B1626" s="14">
        <v>78</v>
      </c>
      <c r="C1626" s="14">
        <v>74</v>
      </c>
      <c r="D1626" s="80">
        <v>0.8086935459215275</v>
      </c>
      <c r="E1626" s="80">
        <v>0.6788291489327164</v>
      </c>
      <c r="F1626" s="80">
        <v>0.7835354838715612</v>
      </c>
      <c r="G1626" s="80">
        <v>0.6441087869667319</v>
      </c>
      <c r="H1626" s="80">
        <v>6.398528222000832</v>
      </c>
      <c r="I1626" s="80">
        <v>8.506256302654792</v>
      </c>
      <c r="J1626" s="80">
        <v>9.425830095924528</v>
      </c>
      <c r="K1626" s="80">
        <v>5.478954428731097</v>
      </c>
      <c r="P1626" s="1"/>
      <c r="Q1626" s="1"/>
    </row>
    <row r="1627" spans="1:17" ht="12.75">
      <c r="A1627" s="11">
        <v>7875</v>
      </c>
      <c r="B1627" s="14">
        <v>78</v>
      </c>
      <c r="C1627" s="14">
        <v>75</v>
      </c>
      <c r="D1627" s="80">
        <v>0.8179053486959604</v>
      </c>
      <c r="E1627" s="80">
        <v>0.6919118940477583</v>
      </c>
      <c r="F1627" s="80">
        <v>0.7910173969178956</v>
      </c>
      <c r="G1627" s="80">
        <v>0.6542835231055647</v>
      </c>
      <c r="H1627" s="80">
        <v>6.398528222000832</v>
      </c>
      <c r="I1627" s="80">
        <v>8.241080326984909</v>
      </c>
      <c r="J1627" s="80">
        <v>9.247605478450096</v>
      </c>
      <c r="K1627" s="80">
        <v>5.392003070535646</v>
      </c>
      <c r="P1627" s="1"/>
      <c r="Q1627" s="1"/>
    </row>
    <row r="1628" spans="1:17" ht="12.75">
      <c r="A1628" s="11">
        <v>7876</v>
      </c>
      <c r="B1628" s="14">
        <v>78</v>
      </c>
      <c r="C1628" s="14">
        <v>76</v>
      </c>
      <c r="D1628" s="80">
        <v>0.8272208253097476</v>
      </c>
      <c r="E1628" s="80">
        <v>0.7053508824226543</v>
      </c>
      <c r="F1628" s="80">
        <v>0.7985718707444185</v>
      </c>
      <c r="G1628" s="80">
        <v>0.6646855115996182</v>
      </c>
      <c r="H1628" s="80">
        <v>6.398528222000832</v>
      </c>
      <c r="I1628" s="80">
        <v>7.971273340203032</v>
      </c>
      <c r="J1628" s="80">
        <v>9.071411663970615</v>
      </c>
      <c r="K1628" s="80">
        <v>5.29838989823325</v>
      </c>
      <c r="P1628" s="1"/>
      <c r="Q1628" s="1"/>
    </row>
    <row r="1629" spans="1:17" ht="12.75">
      <c r="A1629" s="11">
        <v>7877</v>
      </c>
      <c r="B1629" s="14">
        <v>78</v>
      </c>
      <c r="C1629" s="14">
        <v>77</v>
      </c>
      <c r="D1629" s="80">
        <v>0.8365915134740801</v>
      </c>
      <c r="E1629" s="80">
        <v>0.7190866523855106</v>
      </c>
      <c r="F1629" s="80">
        <v>0.8061751526173163</v>
      </c>
      <c r="G1629" s="80">
        <v>0.6752876306643789</v>
      </c>
      <c r="H1629" s="80">
        <v>6.398528222000832</v>
      </c>
      <c r="I1629" s="80">
        <v>7.697902479305659</v>
      </c>
      <c r="J1629" s="80">
        <v>8.898132374970725</v>
      </c>
      <c r="K1629" s="80">
        <v>5.198298326335767</v>
      </c>
      <c r="P1629" s="1"/>
      <c r="Q1629" s="1"/>
    </row>
    <row r="1630" spans="1:17" ht="12.75">
      <c r="A1630" s="11">
        <v>7878</v>
      </c>
      <c r="B1630" s="14">
        <v>78</v>
      </c>
      <c r="C1630" s="14">
        <v>78</v>
      </c>
      <c r="D1630" s="80">
        <v>0.8459622708191386</v>
      </c>
      <c r="E1630" s="80">
        <v>0.7330455927922606</v>
      </c>
      <c r="F1630" s="80">
        <v>0.8138045457671202</v>
      </c>
      <c r="G1630" s="80">
        <v>0.6860627756269837</v>
      </c>
      <c r="H1630" s="80">
        <v>6.398528222000832</v>
      </c>
      <c r="I1630" s="80">
        <v>7.422383396961946</v>
      </c>
      <c r="J1630" s="80">
        <v>8.728690663875426</v>
      </c>
      <c r="K1630" s="80">
        <v>5.0922209550873525</v>
      </c>
      <c r="P1630" s="1"/>
      <c r="Q1630" s="1"/>
    </row>
    <row r="1631" spans="1:17" ht="12.75">
      <c r="A1631" s="11">
        <v>7879</v>
      </c>
      <c r="B1631" s="14">
        <v>78</v>
      </c>
      <c r="C1631" s="14">
        <v>79</v>
      </c>
      <c r="D1631" s="80">
        <v>0.8552929589652561</v>
      </c>
      <c r="E1631" s="80">
        <v>0.7471719215419813</v>
      </c>
      <c r="F1631" s="80">
        <v>0.8214382861398034</v>
      </c>
      <c r="G1631" s="80">
        <v>0.6969836848418478</v>
      </c>
      <c r="H1631" s="80">
        <v>6.398528222000832</v>
      </c>
      <c r="I1631" s="80">
        <v>7.145273192322084</v>
      </c>
      <c r="J1631" s="80">
        <v>8.563662575536597</v>
      </c>
      <c r="K1631" s="80">
        <v>4.980138838786319</v>
      </c>
      <c r="P1631" s="1"/>
      <c r="Q1631" s="1"/>
    </row>
    <row r="1632" spans="1:17" ht="12.75">
      <c r="A1632" s="11">
        <v>7880</v>
      </c>
      <c r="B1632" s="14">
        <v>78</v>
      </c>
      <c r="C1632" s="14">
        <v>80</v>
      </c>
      <c r="D1632" s="80">
        <v>0.8645514840457692</v>
      </c>
      <c r="E1632" s="80">
        <v>0.7614184812432264</v>
      </c>
      <c r="F1632" s="80">
        <v>0.8290526465885915</v>
      </c>
      <c r="G1632" s="80">
        <v>0.708018720203987</v>
      </c>
      <c r="H1632" s="80">
        <v>6.398528222000832</v>
      </c>
      <c r="I1632" s="80">
        <v>6.866548106596771</v>
      </c>
      <c r="J1632" s="80">
        <v>8.403431725945847</v>
      </c>
      <c r="K1632" s="80">
        <v>4.861644602651756</v>
      </c>
      <c r="P1632" s="1"/>
      <c r="Q1632" s="1"/>
    </row>
    <row r="1633" spans="1:17" ht="12.75">
      <c r="A1633" s="11">
        <v>7881</v>
      </c>
      <c r="B1633" s="14">
        <v>78</v>
      </c>
      <c r="C1633" s="14">
        <v>81</v>
      </c>
      <c r="D1633" s="80">
        <v>0.8736922502172815</v>
      </c>
      <c r="E1633" s="80">
        <v>0.7757136101590684</v>
      </c>
      <c r="F1633" s="80">
        <v>0.8366212731833542</v>
      </c>
      <c r="G1633" s="80">
        <v>0.7191306269391754</v>
      </c>
      <c r="H1633" s="80">
        <v>6.398528222000832</v>
      </c>
      <c r="I1633" s="80">
        <v>6.586841515746216</v>
      </c>
      <c r="J1633" s="80">
        <v>8.248570268979483</v>
      </c>
      <c r="K1633" s="80">
        <v>4.736799468767565</v>
      </c>
      <c r="P1633" s="1"/>
      <c r="Q1633" s="1"/>
    </row>
    <row r="1634" spans="1:17" ht="12.75">
      <c r="A1634" s="11">
        <v>7882</v>
      </c>
      <c r="B1634" s="14">
        <v>78</v>
      </c>
      <c r="C1634" s="14">
        <v>82</v>
      </c>
      <c r="D1634" s="80">
        <v>0.882660252640768</v>
      </c>
      <c r="E1634" s="80">
        <v>0.7899658588702227</v>
      </c>
      <c r="F1634" s="80">
        <v>0.844117628961133</v>
      </c>
      <c r="G1634" s="80">
        <v>0.730279871127777</v>
      </c>
      <c r="H1634" s="80">
        <v>6.398528222000832</v>
      </c>
      <c r="I1634" s="80">
        <v>6.307369945701943</v>
      </c>
      <c r="J1634" s="80">
        <v>8.099752856600345</v>
      </c>
      <c r="K1634" s="80">
        <v>4.606145311102429</v>
      </c>
      <c r="P1634" s="1"/>
      <c r="Q1634" s="1"/>
    </row>
    <row r="1635" spans="1:17" ht="12.75">
      <c r="A1635" s="11">
        <v>7883</v>
      </c>
      <c r="B1635" s="14">
        <v>78</v>
      </c>
      <c r="C1635" s="14">
        <v>83</v>
      </c>
      <c r="D1635" s="80">
        <v>0.891395134146713</v>
      </c>
      <c r="E1635" s="80">
        <v>0.8040692965993478</v>
      </c>
      <c r="F1635" s="80">
        <v>0.851517803616101</v>
      </c>
      <c r="G1635" s="80">
        <v>0.7414288234481844</v>
      </c>
      <c r="H1635" s="80">
        <v>6.398528222000832</v>
      </c>
      <c r="I1635" s="80">
        <v>6.029884548794651</v>
      </c>
      <c r="J1635" s="80">
        <v>7.957682564254278</v>
      </c>
      <c r="K1635" s="80">
        <v>4.470730206541204</v>
      </c>
      <c r="P1635" s="1"/>
      <c r="Q1635" s="1"/>
    </row>
    <row r="1636" spans="1:17" ht="12.75">
      <c r="A1636" s="11">
        <v>7884</v>
      </c>
      <c r="B1636" s="14">
        <v>78</v>
      </c>
      <c r="C1636" s="14">
        <v>84</v>
      </c>
      <c r="D1636" s="80">
        <v>0.8998606502474684</v>
      </c>
      <c r="E1636" s="80">
        <v>0.8179515176974225</v>
      </c>
      <c r="F1636" s="80">
        <v>0.8588003904861077</v>
      </c>
      <c r="G1636" s="80">
        <v>0.7525417843876797</v>
      </c>
      <c r="H1636" s="80">
        <v>6.398528222000832</v>
      </c>
      <c r="I1636" s="80">
        <v>5.754899091682715</v>
      </c>
      <c r="J1636" s="80">
        <v>7.8226252822576</v>
      </c>
      <c r="K1636" s="80">
        <v>4.330802031425947</v>
      </c>
      <c r="P1636" s="1"/>
      <c r="Q1636" s="1"/>
    </row>
    <row r="1637" spans="1:17" ht="12.75">
      <c r="A1637" s="11">
        <v>7885</v>
      </c>
      <c r="B1637" s="14">
        <v>78</v>
      </c>
      <c r="C1637" s="14">
        <v>85</v>
      </c>
      <c r="D1637" s="80">
        <v>0.908034311771698</v>
      </c>
      <c r="E1637" s="80">
        <v>0.8315593815230229</v>
      </c>
      <c r="F1637" s="80">
        <v>0.8659412958339233</v>
      </c>
      <c r="G1637" s="80">
        <v>0.7635771346340384</v>
      </c>
      <c r="H1637" s="80">
        <v>6.398528222000832</v>
      </c>
      <c r="I1637" s="80">
        <v>5.482064905648727</v>
      </c>
      <c r="J1637" s="80">
        <v>7.694613715116483</v>
      </c>
      <c r="K1637" s="80">
        <v>4.185979412533075</v>
      </c>
      <c r="P1637" s="1"/>
      <c r="Q1637" s="1"/>
    </row>
    <row r="1638" spans="1:17" ht="12.75">
      <c r="A1638" s="11">
        <v>7886</v>
      </c>
      <c r="B1638" s="14">
        <v>78</v>
      </c>
      <c r="C1638" s="14">
        <v>86</v>
      </c>
      <c r="D1638" s="80">
        <v>0.9158782459383451</v>
      </c>
      <c r="E1638" s="80">
        <v>0.8448112429227006</v>
      </c>
      <c r="F1638" s="80">
        <v>0.8729118524044569</v>
      </c>
      <c r="G1638" s="80">
        <v>0.7744841024782939</v>
      </c>
      <c r="H1638" s="80">
        <v>6.398528222000832</v>
      </c>
      <c r="I1638" s="80">
        <v>5.2119890821580235</v>
      </c>
      <c r="J1638" s="80">
        <v>7.573914617737031</v>
      </c>
      <c r="K1638" s="80">
        <v>4.036602686421824</v>
      </c>
      <c r="P1638" s="1"/>
      <c r="Q1638" s="1"/>
    </row>
    <row r="1639" spans="1:17" ht="12.75">
      <c r="A1639" s="11">
        <v>7887</v>
      </c>
      <c r="B1639" s="14">
        <v>78</v>
      </c>
      <c r="C1639" s="14">
        <v>87</v>
      </c>
      <c r="D1639" s="80">
        <v>0.9233456229286888</v>
      </c>
      <c r="E1639" s="80">
        <v>0.8576063434991926</v>
      </c>
      <c r="F1639" s="80">
        <v>0.8796823979126182</v>
      </c>
      <c r="G1639" s="80">
        <v>0.7852080483905538</v>
      </c>
      <c r="H1639" s="80">
        <v>6.398528222000832</v>
      </c>
      <c r="I1639" s="80">
        <v>4.946121077754667</v>
      </c>
      <c r="J1639" s="80">
        <v>7.460915221188374</v>
      </c>
      <c r="K1639" s="80">
        <v>3.883734078567125</v>
      </c>
      <c r="P1639" s="1"/>
      <c r="Q1639" s="1"/>
    </row>
    <row r="1640" spans="1:17" ht="12.75">
      <c r="A1640" s="11">
        <v>7888</v>
      </c>
      <c r="B1640" s="14">
        <v>78</v>
      </c>
      <c r="C1640" s="14">
        <v>88</v>
      </c>
      <c r="D1640" s="80">
        <v>0.9303859830716987</v>
      </c>
      <c r="E1640" s="80">
        <v>0.8698333875248598</v>
      </c>
      <c r="F1640" s="80">
        <v>0.8862268534277739</v>
      </c>
      <c r="G1640" s="80">
        <v>0.7956978098773936</v>
      </c>
      <c r="H1640" s="80">
        <v>6.398528222000832</v>
      </c>
      <c r="I1640" s="80">
        <v>4.686737143178807</v>
      </c>
      <c r="J1640" s="80">
        <v>7.3560388848812295</v>
      </c>
      <c r="K1640" s="80">
        <v>3.7292264802984096</v>
      </c>
      <c r="P1640" s="1"/>
      <c r="Q1640" s="1"/>
    </row>
    <row r="1641" spans="1:17" ht="12.75">
      <c r="A1641" s="11">
        <v>7889</v>
      </c>
      <c r="B1641" s="14">
        <v>78</v>
      </c>
      <c r="C1641" s="14">
        <v>89</v>
      </c>
      <c r="D1641" s="80">
        <v>0.9369613236323097</v>
      </c>
      <c r="E1641" s="80">
        <v>0.8813990921417526</v>
      </c>
      <c r="F1641" s="80">
        <v>0.8925271992417643</v>
      </c>
      <c r="G1641" s="80">
        <v>0.8059134261633262</v>
      </c>
      <c r="H1641" s="80">
        <v>6.398528222000832</v>
      </c>
      <c r="I1641" s="80">
        <v>4.436086549987851</v>
      </c>
      <c r="J1641" s="80">
        <v>7.2595130617309245</v>
      </c>
      <c r="K1641" s="80">
        <v>3.5751017102577585</v>
      </c>
      <c r="P1641" s="1"/>
      <c r="Q1641" s="1"/>
    </row>
    <row r="1642" spans="1:17" ht="12.75">
      <c r="A1642" s="11">
        <v>7890</v>
      </c>
      <c r="B1642" s="14">
        <v>78</v>
      </c>
      <c r="C1642" s="14">
        <v>90</v>
      </c>
      <c r="D1642" s="80">
        <v>0.943058189355946</v>
      </c>
      <c r="E1642" s="80">
        <v>0.8922517592741772</v>
      </c>
      <c r="F1642" s="80">
        <v>0.898574022872951</v>
      </c>
      <c r="G1642" s="80">
        <v>0.8158278827023714</v>
      </c>
      <c r="H1642" s="80">
        <v>6.398528222000832</v>
      </c>
      <c r="I1642" s="80">
        <v>4.195454194507296</v>
      </c>
      <c r="J1642" s="80">
        <v>7.171213904028457</v>
      </c>
      <c r="K1642" s="80">
        <v>3.4227685124796707</v>
      </c>
      <c r="P1642" s="1"/>
      <c r="Q1642" s="1"/>
    </row>
    <row r="1643" spans="1:17" ht="12.75">
      <c r="A1643" s="11">
        <v>7940</v>
      </c>
      <c r="B1643" s="14">
        <v>79</v>
      </c>
      <c r="C1643" s="14">
        <v>40</v>
      </c>
      <c r="D1643" s="80">
        <v>0.623478868004062</v>
      </c>
      <c r="E1643" s="80">
        <v>0.4529381015406904</v>
      </c>
      <c r="F1643" s="80">
        <v>0.6319849187433987</v>
      </c>
      <c r="G1643" s="80">
        <v>0.4619721868584108</v>
      </c>
      <c r="H1643" s="80">
        <v>6.139807795072614</v>
      </c>
      <c r="I1643" s="80">
        <v>13.783123951665887</v>
      </c>
      <c r="J1643" s="80">
        <v>13.555511833046872</v>
      </c>
      <c r="K1643" s="80">
        <v>6.367419913691631</v>
      </c>
      <c r="P1643" s="1"/>
      <c r="Q1643" s="1"/>
    </row>
    <row r="1644" spans="1:17" ht="12.75">
      <c r="A1644" s="11">
        <v>7941</v>
      </c>
      <c r="B1644" s="14">
        <v>79</v>
      </c>
      <c r="C1644" s="14">
        <v>41</v>
      </c>
      <c r="D1644" s="80">
        <v>0.6246990284237174</v>
      </c>
      <c r="E1644" s="80">
        <v>0.45422714125022606</v>
      </c>
      <c r="F1644" s="80">
        <v>0.6322950715765585</v>
      </c>
      <c r="G1644" s="80">
        <v>0.46230371656656044</v>
      </c>
      <c r="H1644" s="80">
        <v>6.139807795072614</v>
      </c>
      <c r="I1644" s="80">
        <v>13.720078455574168</v>
      </c>
      <c r="J1644" s="80">
        <v>13.517042989050049</v>
      </c>
      <c r="K1644" s="80">
        <v>6.342843261596732</v>
      </c>
      <c r="P1644" s="1"/>
      <c r="Q1644" s="1"/>
    </row>
    <row r="1645" spans="1:17" ht="12.75">
      <c r="A1645" s="11">
        <v>7942</v>
      </c>
      <c r="B1645" s="14">
        <v>79</v>
      </c>
      <c r="C1645" s="14">
        <v>42</v>
      </c>
      <c r="D1645" s="80">
        <v>0.6260469449358466</v>
      </c>
      <c r="E1645" s="80">
        <v>0.45565381064784527</v>
      </c>
      <c r="F1645" s="80">
        <v>0.6327383081515758</v>
      </c>
      <c r="G1645" s="80">
        <v>0.46277776370386436</v>
      </c>
      <c r="H1645" s="80">
        <v>6.139807795072614</v>
      </c>
      <c r="I1645" s="80">
        <v>13.653405095911355</v>
      </c>
      <c r="J1645" s="80">
        <v>13.474720613755167</v>
      </c>
      <c r="K1645" s="80">
        <v>6.318492277228803</v>
      </c>
      <c r="P1645" s="1"/>
      <c r="Q1645" s="1"/>
    </row>
    <row r="1646" spans="1:17" ht="12.75">
      <c r="A1646" s="11">
        <v>7943</v>
      </c>
      <c r="B1646" s="14">
        <v>79</v>
      </c>
      <c r="C1646" s="14">
        <v>43</v>
      </c>
      <c r="D1646" s="80">
        <v>0.6275362007072026</v>
      </c>
      <c r="E1646" s="80">
        <v>0.4572333356168941</v>
      </c>
      <c r="F1646" s="80">
        <v>0.6333315067948148</v>
      </c>
      <c r="G1646" s="80">
        <v>0.4634126783075911</v>
      </c>
      <c r="H1646" s="80">
        <v>6.139807795072614</v>
      </c>
      <c r="I1646" s="80">
        <v>13.582810729810578</v>
      </c>
      <c r="J1646" s="80">
        <v>13.428171825636586</v>
      </c>
      <c r="K1646" s="80">
        <v>6.294446699246606</v>
      </c>
      <c r="P1646" s="1"/>
      <c r="Q1646" s="1"/>
    </row>
    <row r="1647" spans="1:17" ht="12.75">
      <c r="A1647" s="11">
        <v>7944</v>
      </c>
      <c r="B1647" s="14">
        <v>79</v>
      </c>
      <c r="C1647" s="14">
        <v>44</v>
      </c>
      <c r="D1647" s="80">
        <v>0.6291815203882961</v>
      </c>
      <c r="E1647" s="80">
        <v>0.45898237440237477</v>
      </c>
      <c r="F1647" s="80">
        <v>0.6340912731999467</v>
      </c>
      <c r="G1647" s="80">
        <v>0.46422667983493104</v>
      </c>
      <c r="H1647" s="80">
        <v>6.139807795072614</v>
      </c>
      <c r="I1647" s="80">
        <v>13.507939235273321</v>
      </c>
      <c r="J1647" s="80">
        <v>13.377001247743005</v>
      </c>
      <c r="K1647" s="80">
        <v>6.270745782602932</v>
      </c>
      <c r="P1647" s="1"/>
      <c r="Q1647" s="1"/>
    </row>
    <row r="1648" spans="1:17" ht="12.75">
      <c r="A1648" s="11">
        <v>7945</v>
      </c>
      <c r="B1648" s="14">
        <v>79</v>
      </c>
      <c r="C1648" s="14">
        <v>45</v>
      </c>
      <c r="D1648" s="80">
        <v>0.6309984095984736</v>
      </c>
      <c r="E1648" s="80">
        <v>0.460918682843736</v>
      </c>
      <c r="F1648" s="80">
        <v>0.6350339513845047</v>
      </c>
      <c r="G1648" s="80">
        <v>0.4652379097843707</v>
      </c>
      <c r="H1648" s="80">
        <v>6.139807795072614</v>
      </c>
      <c r="I1648" s="80">
        <v>13.428395766034505</v>
      </c>
      <c r="J1648" s="80">
        <v>13.320804783159932</v>
      </c>
      <c r="K1648" s="80">
        <v>6.247398777947186</v>
      </c>
      <c r="P1648" s="1"/>
      <c r="Q1648" s="1"/>
    </row>
    <row r="1649" spans="1:17" ht="12.75">
      <c r="A1649" s="11">
        <v>7946</v>
      </c>
      <c r="B1649" s="14">
        <v>79</v>
      </c>
      <c r="C1649" s="14">
        <v>46</v>
      </c>
      <c r="D1649" s="80">
        <v>0.6330006327119827</v>
      </c>
      <c r="E1649" s="80">
        <v>0.46305846814706714</v>
      </c>
      <c r="F1649" s="80">
        <v>0.6361756906842106</v>
      </c>
      <c r="G1649" s="80">
        <v>0.4664645485043236</v>
      </c>
      <c r="H1649" s="80">
        <v>6.139807795072614</v>
      </c>
      <c r="I1649" s="80">
        <v>13.343896372494022</v>
      </c>
      <c r="J1649" s="80">
        <v>13.25924957088273</v>
      </c>
      <c r="K1649" s="80">
        <v>6.2244545966839055</v>
      </c>
      <c r="P1649" s="1"/>
      <c r="Q1649" s="1"/>
    </row>
    <row r="1650" spans="1:17" ht="12.75">
      <c r="A1650" s="11">
        <v>7947</v>
      </c>
      <c r="B1650" s="14">
        <v>79</v>
      </c>
      <c r="C1650" s="14">
        <v>47</v>
      </c>
      <c r="D1650" s="80">
        <v>0.6352011570535749</v>
      </c>
      <c r="E1650" s="80">
        <v>0.46541742074379816</v>
      </c>
      <c r="F1650" s="80">
        <v>0.6375325764956246</v>
      </c>
      <c r="G1650" s="80">
        <v>0.4679250053963416</v>
      </c>
      <c r="H1650" s="80">
        <v>6.139807795072614</v>
      </c>
      <c r="I1650" s="80">
        <v>13.254217516930261</v>
      </c>
      <c r="J1650" s="80">
        <v>13.192045508868997</v>
      </c>
      <c r="K1650" s="80">
        <v>6.201979803133877</v>
      </c>
      <c r="P1650" s="1"/>
      <c r="Q1650" s="1"/>
    </row>
    <row r="1651" spans="1:17" ht="12.75">
      <c r="A1651" s="11">
        <v>7948</v>
      </c>
      <c r="B1651" s="14">
        <v>79</v>
      </c>
      <c r="C1651" s="14">
        <v>48</v>
      </c>
      <c r="D1651" s="80">
        <v>0.6376112582553345</v>
      </c>
      <c r="E1651" s="80">
        <v>0.46800978236649854</v>
      </c>
      <c r="F1651" s="80">
        <v>0.6391202887242006</v>
      </c>
      <c r="G1651" s="80">
        <v>0.4696376053141663</v>
      </c>
      <c r="H1651" s="80">
        <v>6.139807795072614</v>
      </c>
      <c r="I1651" s="80">
        <v>13.159238816679528</v>
      </c>
      <c r="J1651" s="80">
        <v>13.118973206129546</v>
      </c>
      <c r="K1651" s="80">
        <v>6.180073405622597</v>
      </c>
      <c r="P1651" s="1"/>
      <c r="Q1651" s="1"/>
    </row>
    <row r="1652" spans="1:17" ht="12.75">
      <c r="A1652" s="11">
        <v>7949</v>
      </c>
      <c r="B1652" s="14">
        <v>79</v>
      </c>
      <c r="C1652" s="14">
        <v>49</v>
      </c>
      <c r="D1652" s="80">
        <v>0.6402431618718968</v>
      </c>
      <c r="E1652" s="80">
        <v>0.4708512170625797</v>
      </c>
      <c r="F1652" s="80">
        <v>0.6409532594954227</v>
      </c>
      <c r="G1652" s="80">
        <v>0.4716197319729078</v>
      </c>
      <c r="H1652" s="80">
        <v>6.139807795072614</v>
      </c>
      <c r="I1652" s="80">
        <v>13.058770494396668</v>
      </c>
      <c r="J1652" s="80">
        <v>13.039804449006208</v>
      </c>
      <c r="K1652" s="80">
        <v>6.158773840463073</v>
      </c>
      <c r="P1652" s="1"/>
      <c r="Q1652" s="1"/>
    </row>
    <row r="1653" spans="1:17" ht="12.75">
      <c r="A1653" s="11">
        <v>7950</v>
      </c>
      <c r="B1653" s="14">
        <v>79</v>
      </c>
      <c r="C1653" s="14">
        <v>50</v>
      </c>
      <c r="D1653" s="80">
        <v>0.6431099696228509</v>
      </c>
      <c r="E1653" s="80">
        <v>0.47395879953291514</v>
      </c>
      <c r="F1653" s="80">
        <v>0.6430437536431144</v>
      </c>
      <c r="G1653" s="80">
        <v>0.473886873927983</v>
      </c>
      <c r="H1653" s="80">
        <v>6.139807795072614</v>
      </c>
      <c r="I1653" s="80">
        <v>12.952536001165964</v>
      </c>
      <c r="J1653" s="80">
        <v>12.95430700120638</v>
      </c>
      <c r="K1653" s="80">
        <v>6.138036795032196</v>
      </c>
      <c r="P1653" s="1"/>
      <c r="Q1653" s="1"/>
    </row>
    <row r="1654" spans="1:17" ht="12.75">
      <c r="A1654" s="11">
        <v>7951</v>
      </c>
      <c r="B1654" s="14">
        <v>79</v>
      </c>
      <c r="C1654" s="14">
        <v>51</v>
      </c>
      <c r="D1654" s="80">
        <v>0.6462233278232268</v>
      </c>
      <c r="E1654" s="80">
        <v>0.47734854749736</v>
      </c>
      <c r="F1654" s="80">
        <v>0.6454011769342753</v>
      </c>
      <c r="G1654" s="80">
        <v>0.47645189553140543</v>
      </c>
      <c r="H1654" s="80">
        <v>6.139807795072614</v>
      </c>
      <c r="I1654" s="80">
        <v>12.840287284823646</v>
      </c>
      <c r="J1654" s="80">
        <v>12.86231586387423</v>
      </c>
      <c r="K1654" s="80">
        <v>6.117779216022029</v>
      </c>
      <c r="P1654" s="1"/>
      <c r="Q1654" s="1"/>
    </row>
    <row r="1655" spans="1:17" ht="12.75">
      <c r="A1655" s="11">
        <v>7952</v>
      </c>
      <c r="B1655" s="14">
        <v>79</v>
      </c>
      <c r="C1655" s="14">
        <v>52</v>
      </c>
      <c r="D1655" s="80">
        <v>0.6495923570339106</v>
      </c>
      <c r="E1655" s="80">
        <v>0.4810342719083467</v>
      </c>
      <c r="F1655" s="80">
        <v>0.6480318327762453</v>
      </c>
      <c r="G1655" s="80">
        <v>0.4793247714603876</v>
      </c>
      <c r="H1655" s="80">
        <v>6.139807795072614</v>
      </c>
      <c r="I1655" s="80">
        <v>12.721857266955888</v>
      </c>
      <c r="J1655" s="80">
        <v>12.763763734993201</v>
      </c>
      <c r="K1655" s="80">
        <v>6.097901327035302</v>
      </c>
      <c r="P1655" s="1"/>
      <c r="Q1655" s="1"/>
    </row>
    <row r="1656" spans="1:17" ht="12.75">
      <c r="A1656" s="11">
        <v>7953</v>
      </c>
      <c r="B1656" s="14">
        <v>79</v>
      </c>
      <c r="C1656" s="14">
        <v>53</v>
      </c>
      <c r="D1656" s="80">
        <v>0.6532245588418369</v>
      </c>
      <c r="E1656" s="80">
        <v>0.4850285646460435</v>
      </c>
      <c r="F1656" s="80">
        <v>0.6509390166524234</v>
      </c>
      <c r="G1656" s="80">
        <v>0.4825126696920515</v>
      </c>
      <c r="H1656" s="80">
        <v>6.139807795072614</v>
      </c>
      <c r="I1656" s="80">
        <v>12.597108745540904</v>
      </c>
      <c r="J1656" s="80">
        <v>12.658651969401486</v>
      </c>
      <c r="K1656" s="80">
        <v>6.078264571212031</v>
      </c>
      <c r="P1656" s="1"/>
      <c r="Q1656" s="1"/>
    </row>
    <row r="1657" spans="1:17" ht="12.75">
      <c r="A1657" s="11">
        <v>7954</v>
      </c>
      <c r="B1657" s="14">
        <v>79</v>
      </c>
      <c r="C1657" s="14">
        <v>54</v>
      </c>
      <c r="D1657" s="80">
        <v>0.6571310783938595</v>
      </c>
      <c r="E1657" s="80">
        <v>0.48934863865624617</v>
      </c>
      <c r="F1657" s="80">
        <v>0.6541228424104109</v>
      </c>
      <c r="G1657" s="80">
        <v>0.48601972232140267</v>
      </c>
      <c r="H1657" s="80">
        <v>6.139807795072614</v>
      </c>
      <c r="I1657" s="80">
        <v>12.465635700008683</v>
      </c>
      <c r="J1657" s="80">
        <v>12.546898693603312</v>
      </c>
      <c r="K1657" s="80">
        <v>6.058544801477984</v>
      </c>
      <c r="P1657" s="1"/>
      <c r="Q1657" s="1"/>
    </row>
    <row r="1658" spans="1:17" ht="12.75">
      <c r="A1658" s="11">
        <v>7955</v>
      </c>
      <c r="B1658" s="14">
        <v>79</v>
      </c>
      <c r="C1658" s="14">
        <v>55</v>
      </c>
      <c r="D1658" s="80">
        <v>0.6613230172435703</v>
      </c>
      <c r="E1658" s="80">
        <v>0.49401239137939335</v>
      </c>
      <c r="F1658" s="80">
        <v>0.6575797979845732</v>
      </c>
      <c r="G1658" s="80">
        <v>0.4898464705740598</v>
      </c>
      <c r="H1658" s="80">
        <v>6.139807795072614</v>
      </c>
      <c r="I1658" s="80">
        <v>12.326958079647275</v>
      </c>
      <c r="J1658" s="80">
        <v>12.428448966490283</v>
      </c>
      <c r="K1658" s="80">
        <v>6.038316908229607</v>
      </c>
      <c r="P1658" s="1"/>
      <c r="Q1658" s="1"/>
    </row>
    <row r="1659" spans="1:17" ht="12.75">
      <c r="A1659" s="11">
        <v>7956</v>
      </c>
      <c r="B1659" s="14">
        <v>79</v>
      </c>
      <c r="C1659" s="14">
        <v>56</v>
      </c>
      <c r="D1659" s="80">
        <v>0.6658043058728573</v>
      </c>
      <c r="E1659" s="80">
        <v>0.4990304713926523</v>
      </c>
      <c r="F1659" s="80">
        <v>0.6613032392861019</v>
      </c>
      <c r="G1659" s="80">
        <v>0.49399031856433506</v>
      </c>
      <c r="H1659" s="80">
        <v>6.139807795072614</v>
      </c>
      <c r="I1659" s="80">
        <v>12.18092293242958</v>
      </c>
      <c r="J1659" s="80">
        <v>12.303472727703692</v>
      </c>
      <c r="K1659" s="80">
        <v>6.0172579997985025</v>
      </c>
      <c r="P1659" s="1"/>
      <c r="Q1659" s="1"/>
    </row>
    <row r="1660" spans="1:17" ht="12.75">
      <c r="A1660" s="11">
        <v>7957</v>
      </c>
      <c r="B1660" s="14">
        <v>79</v>
      </c>
      <c r="C1660" s="14">
        <v>57</v>
      </c>
      <c r="D1660" s="80">
        <v>0.6705726970148534</v>
      </c>
      <c r="E1660" s="80">
        <v>0.5044071953479063</v>
      </c>
      <c r="F1660" s="80">
        <v>0.6652847212763077</v>
      </c>
      <c r="G1660" s="80">
        <v>0.4984469211384762</v>
      </c>
      <c r="H1660" s="80">
        <v>6.139807795072614</v>
      </c>
      <c r="I1660" s="80">
        <v>12.027672503994053</v>
      </c>
      <c r="J1660" s="80">
        <v>12.172323970988925</v>
      </c>
      <c r="K1660" s="80">
        <v>5.9951563280777425</v>
      </c>
      <c r="P1660" s="1"/>
      <c r="Q1660" s="1"/>
    </row>
    <row r="1661" spans="1:17" ht="12.75">
      <c r="A1661" s="11">
        <v>7958</v>
      </c>
      <c r="B1661" s="14">
        <v>79</v>
      </c>
      <c r="C1661" s="14">
        <v>58</v>
      </c>
      <c r="D1661" s="80">
        <v>0.6756197739521687</v>
      </c>
      <c r="E1661" s="80">
        <v>0.5101403365685185</v>
      </c>
      <c r="F1661" s="80">
        <v>0.6695155347806292</v>
      </c>
      <c r="G1661" s="80">
        <v>0.5032118392079379</v>
      </c>
      <c r="H1661" s="80">
        <v>6.139807795072614</v>
      </c>
      <c r="I1661" s="80">
        <v>11.867672523703659</v>
      </c>
      <c r="J1661" s="80">
        <v>12.035527001005846</v>
      </c>
      <c r="K1661" s="80">
        <v>5.971953317770428</v>
      </c>
      <c r="P1661" s="1"/>
      <c r="Q1661" s="1"/>
    </row>
    <row r="1662" spans="1:17" ht="12.75">
      <c r="A1662" s="11">
        <v>7959</v>
      </c>
      <c r="B1662" s="14">
        <v>79</v>
      </c>
      <c r="C1662" s="14">
        <v>59</v>
      </c>
      <c r="D1662" s="80">
        <v>0.6809382275390059</v>
      </c>
      <c r="E1662" s="80">
        <v>0.5162292184264217</v>
      </c>
      <c r="F1662" s="80">
        <v>0.6739877968744715</v>
      </c>
      <c r="G1662" s="80">
        <v>0.5082817452854675</v>
      </c>
      <c r="H1662" s="80">
        <v>6.139807795072614</v>
      </c>
      <c r="I1662" s="80">
        <v>11.701337267243586</v>
      </c>
      <c r="J1662" s="80">
        <v>11.893568933947748</v>
      </c>
      <c r="K1662" s="80">
        <v>5.947576128368453</v>
      </c>
      <c r="P1662" s="1"/>
      <c r="Q1662" s="1"/>
    </row>
    <row r="1663" spans="1:17" ht="12.75">
      <c r="A1663" s="11">
        <v>7960</v>
      </c>
      <c r="B1663" s="14">
        <v>79</v>
      </c>
      <c r="C1663" s="14">
        <v>60</v>
      </c>
      <c r="D1663" s="80">
        <v>0.6865257623496454</v>
      </c>
      <c r="E1663" s="80">
        <v>0.5226792753080612</v>
      </c>
      <c r="F1663" s="80">
        <v>0.6786945061612938</v>
      </c>
      <c r="G1663" s="80">
        <v>0.5136544949870185</v>
      </c>
      <c r="H1663" s="80">
        <v>6.139807795072614</v>
      </c>
      <c r="I1663" s="80">
        <v>11.52882058486999</v>
      </c>
      <c r="J1663" s="80">
        <v>11.746797864625265</v>
      </c>
      <c r="K1663" s="80">
        <v>5.921830515317339</v>
      </c>
      <c r="P1663" s="1"/>
      <c r="Q1663" s="1"/>
    </row>
    <row r="1664" spans="1:17" ht="12.75">
      <c r="A1664" s="11">
        <v>7961</v>
      </c>
      <c r="B1664" s="14">
        <v>79</v>
      </c>
      <c r="C1664" s="14">
        <v>61</v>
      </c>
      <c r="D1664" s="80">
        <v>0.6923791125506314</v>
      </c>
      <c r="E1664" s="80">
        <v>0.5294952990766254</v>
      </c>
      <c r="F1664" s="80">
        <v>0.6836295716048293</v>
      </c>
      <c r="G1664" s="80">
        <v>0.5193291773032792</v>
      </c>
      <c r="H1664" s="80">
        <v>6.139807795072614</v>
      </c>
      <c r="I1664" s="80">
        <v>11.350340060338736</v>
      </c>
      <c r="J1664" s="80">
        <v>11.595585089763183</v>
      </c>
      <c r="K1664" s="80">
        <v>5.894562765648168</v>
      </c>
      <c r="P1664" s="1"/>
      <c r="Q1664" s="1"/>
    </row>
    <row r="1665" spans="1:17" ht="12.75">
      <c r="A1665" s="11">
        <v>7962</v>
      </c>
      <c r="B1665" s="14">
        <v>79</v>
      </c>
      <c r="C1665" s="14">
        <v>62</v>
      </c>
      <c r="D1665" s="80">
        <v>0.6984947224452085</v>
      </c>
      <c r="E1665" s="80">
        <v>0.5366822054637503</v>
      </c>
      <c r="F1665" s="80">
        <v>0.6887883187878419</v>
      </c>
      <c r="G1665" s="80">
        <v>0.5253067286214894</v>
      </c>
      <c r="H1665" s="80">
        <v>6.139807795072614</v>
      </c>
      <c r="I1665" s="80">
        <v>11.166150695052348</v>
      </c>
      <c r="J1665" s="80">
        <v>11.440304397212442</v>
      </c>
      <c r="K1665" s="80">
        <v>5.86565409291252</v>
      </c>
      <c r="P1665" s="1"/>
      <c r="Q1665" s="1"/>
    </row>
    <row r="1666" spans="1:17" ht="12.75">
      <c r="A1666" s="11">
        <v>7963</v>
      </c>
      <c r="B1666" s="14">
        <v>79</v>
      </c>
      <c r="C1666" s="14">
        <v>63</v>
      </c>
      <c r="D1666" s="80">
        <v>0.7048687759478858</v>
      </c>
      <c r="E1666" s="80">
        <v>0.5442450642846716</v>
      </c>
      <c r="F1666" s="80">
        <v>0.6941679339965933</v>
      </c>
      <c r="G1666" s="80">
        <v>0.5315905100424929</v>
      </c>
      <c r="H1666" s="80">
        <v>6.139807795072614</v>
      </c>
      <c r="I1666" s="80">
        <v>10.976552833162348</v>
      </c>
      <c r="J1666" s="80">
        <v>11.281329309145818</v>
      </c>
      <c r="K1666" s="80">
        <v>5.835031319089143</v>
      </c>
      <c r="P1666" s="1"/>
      <c r="Q1666" s="1"/>
    </row>
    <row r="1667" spans="1:17" ht="12.75">
      <c r="A1667" s="11">
        <v>7964</v>
      </c>
      <c r="B1667" s="14">
        <v>79</v>
      </c>
      <c r="C1667" s="14">
        <v>64</v>
      </c>
      <c r="D1667" s="80">
        <v>0.7114944314808596</v>
      </c>
      <c r="E1667" s="80">
        <v>0.5521857640478015</v>
      </c>
      <c r="F1667" s="80">
        <v>0.6997678876590376</v>
      </c>
      <c r="G1667" s="80">
        <v>0.5381868983370687</v>
      </c>
      <c r="H1667" s="80">
        <v>6.139807795072614</v>
      </c>
      <c r="I1667" s="80">
        <v>10.78204688352501</v>
      </c>
      <c r="J1667" s="80">
        <v>11.119098308628443</v>
      </c>
      <c r="K1667" s="80">
        <v>5.802756369969183</v>
      </c>
      <c r="P1667" s="1"/>
      <c r="Q1667" s="1"/>
    </row>
    <row r="1668" spans="1:17" ht="12.75">
      <c r="A1668" s="11">
        <v>7965</v>
      </c>
      <c r="B1668" s="14">
        <v>79</v>
      </c>
      <c r="C1668" s="14">
        <v>65</v>
      </c>
      <c r="D1668" s="80">
        <v>0.7183678331944309</v>
      </c>
      <c r="E1668" s="80">
        <v>0.5605101464840901</v>
      </c>
      <c r="F1668" s="80">
        <v>0.7055901279491934</v>
      </c>
      <c r="G1668" s="80">
        <v>0.545105644807303</v>
      </c>
      <c r="H1668" s="80">
        <v>6.139807795072614</v>
      </c>
      <c r="I1668" s="80">
        <v>10.583019649789476</v>
      </c>
      <c r="J1668" s="80">
        <v>10.953963694655242</v>
      </c>
      <c r="K1668" s="80">
        <v>5.768863750206849</v>
      </c>
      <c r="P1668" s="1"/>
      <c r="Q1668" s="1"/>
    </row>
    <row r="1669" spans="1:17" ht="12.75">
      <c r="A1669" s="11">
        <v>7966</v>
      </c>
      <c r="B1669" s="14">
        <v>79</v>
      </c>
      <c r="C1669" s="14">
        <v>66</v>
      </c>
      <c r="D1669" s="80">
        <v>0.725492240785728</v>
      </c>
      <c r="E1669" s="80">
        <v>0.5692332870556331</v>
      </c>
      <c r="F1669" s="80">
        <v>0.7116382947462291</v>
      </c>
      <c r="G1669" s="80">
        <v>0.5523590866169501</v>
      </c>
      <c r="H1669" s="80">
        <v>6.139807795072614</v>
      </c>
      <c r="I1669" s="80">
        <v>10.379509973405066</v>
      </c>
      <c r="J1669" s="80">
        <v>10.786101120036134</v>
      </c>
      <c r="K1669" s="80">
        <v>5.733216648441546</v>
      </c>
      <c r="P1669" s="1"/>
      <c r="Q1669" s="1"/>
    </row>
    <row r="1670" spans="1:17" ht="12.75">
      <c r="A1670" s="11">
        <v>7967</v>
      </c>
      <c r="B1670" s="14">
        <v>79</v>
      </c>
      <c r="C1670" s="14">
        <v>67</v>
      </c>
      <c r="D1670" s="80">
        <v>0.7328774613417617</v>
      </c>
      <c r="E1670" s="80">
        <v>0.578379311678328</v>
      </c>
      <c r="F1670" s="80">
        <v>0.7179162476206962</v>
      </c>
      <c r="G1670" s="80">
        <v>0.5599604911054993</v>
      </c>
      <c r="H1670" s="80">
        <v>6.139807795072614</v>
      </c>
      <c r="I1670" s="80">
        <v>10.171201717661095</v>
      </c>
      <c r="J1670" s="80">
        <v>10.615538403779103</v>
      </c>
      <c r="K1670" s="80">
        <v>5.695471108954605</v>
      </c>
      <c r="P1670" s="1"/>
      <c r="Q1670" s="1"/>
    </row>
    <row r="1671" spans="1:17" ht="12.75">
      <c r="A1671" s="11">
        <v>7968</v>
      </c>
      <c r="B1671" s="14">
        <v>79</v>
      </c>
      <c r="C1671" s="14">
        <v>68</v>
      </c>
      <c r="D1671" s="80">
        <v>0.7405396319182695</v>
      </c>
      <c r="E1671" s="80">
        <v>0.5879816872967556</v>
      </c>
      <c r="F1671" s="80">
        <v>0.7244262719678493</v>
      </c>
      <c r="G1671" s="80">
        <v>0.5679219131342834</v>
      </c>
      <c r="H1671" s="80">
        <v>6.139807795072614</v>
      </c>
      <c r="I1671" s="80">
        <v>9.957383952091014</v>
      </c>
      <c r="J1671" s="80">
        <v>10.442175203279486</v>
      </c>
      <c r="K1671" s="80">
        <v>5.655016543884141</v>
      </c>
      <c r="P1671" s="1"/>
      <c r="Q1671" s="1"/>
    </row>
    <row r="1672" spans="1:17" ht="12.75">
      <c r="A1672" s="11">
        <v>7969</v>
      </c>
      <c r="B1672" s="14">
        <v>79</v>
      </c>
      <c r="C1672" s="14">
        <v>69</v>
      </c>
      <c r="D1672" s="80">
        <v>0.7485099503258424</v>
      </c>
      <c r="E1672" s="80">
        <v>0.5980950075643983</v>
      </c>
      <c r="F1672" s="80">
        <v>0.7311660056884501</v>
      </c>
      <c r="G1672" s="80">
        <v>0.5762503282276653</v>
      </c>
      <c r="H1672" s="80">
        <v>6.139807795072614</v>
      </c>
      <c r="I1672" s="80">
        <v>9.736404867527444</v>
      </c>
      <c r="J1672" s="80">
        <v>10.265606161929929</v>
      </c>
      <c r="K1672" s="80">
        <v>5.610606500670128</v>
      </c>
      <c r="P1672" s="1"/>
      <c r="Q1672" s="1"/>
    </row>
    <row r="1673" spans="1:17" ht="12.75">
      <c r="A1673" s="11">
        <v>7970</v>
      </c>
      <c r="B1673" s="14">
        <v>79</v>
      </c>
      <c r="C1673" s="14">
        <v>70</v>
      </c>
      <c r="D1673" s="80">
        <v>0.7568131246340896</v>
      </c>
      <c r="E1673" s="80">
        <v>0.6087685930756023</v>
      </c>
      <c r="F1673" s="80">
        <v>0.7381253152951722</v>
      </c>
      <c r="G1673" s="80">
        <v>0.5849434371273018</v>
      </c>
      <c r="H1673" s="80">
        <v>6.139807795072614</v>
      </c>
      <c r="I1673" s="80">
        <v>9.506681920448004</v>
      </c>
      <c r="J1673" s="80">
        <v>10.085618517297785</v>
      </c>
      <c r="K1673" s="80">
        <v>5.560871198222834</v>
      </c>
      <c r="P1673" s="1"/>
      <c r="Q1673" s="1"/>
    </row>
    <row r="1674" spans="1:17" ht="12.75">
      <c r="A1674" s="11">
        <v>7971</v>
      </c>
      <c r="B1674" s="14">
        <v>79</v>
      </c>
      <c r="C1674" s="14">
        <v>71</v>
      </c>
      <c r="D1674" s="80">
        <v>0.7654463147229428</v>
      </c>
      <c r="E1674" s="80">
        <v>0.6200186547384096</v>
      </c>
      <c r="F1674" s="80">
        <v>0.7452868338762813</v>
      </c>
      <c r="G1674" s="80">
        <v>0.5939898089845927</v>
      </c>
      <c r="H1674" s="80">
        <v>6.139807795072614</v>
      </c>
      <c r="I1674" s="80">
        <v>9.267772420208832</v>
      </c>
      <c r="J1674" s="80">
        <v>9.902617845688924</v>
      </c>
      <c r="K1674" s="80">
        <v>5.504962369592521</v>
      </c>
      <c r="P1674" s="1"/>
      <c r="Q1674" s="1"/>
    </row>
    <row r="1675" spans="1:17" ht="12.75">
      <c r="A1675" s="11">
        <v>7972</v>
      </c>
      <c r="B1675" s="14">
        <v>79</v>
      </c>
      <c r="C1675" s="14">
        <v>72</v>
      </c>
      <c r="D1675" s="80">
        <v>0.7743810849743862</v>
      </c>
      <c r="E1675" s="80">
        <v>0.6318286017935959</v>
      </c>
      <c r="F1675" s="80">
        <v>0.7526291644918607</v>
      </c>
      <c r="G1675" s="80">
        <v>0.603372423875265</v>
      </c>
      <c r="H1675" s="80">
        <v>6.139807795072614</v>
      </c>
      <c r="I1675" s="80">
        <v>9.0203343406864</v>
      </c>
      <c r="J1675" s="80">
        <v>9.71752114045377</v>
      </c>
      <c r="K1675" s="80">
        <v>5.442620995305244</v>
      </c>
      <c r="P1675" s="1"/>
      <c r="Q1675" s="1"/>
    </row>
    <row r="1676" spans="1:17" ht="12.75">
      <c r="A1676" s="11">
        <v>7973</v>
      </c>
      <c r="B1676" s="14">
        <v>79</v>
      </c>
      <c r="C1676" s="14">
        <v>73</v>
      </c>
      <c r="D1676" s="80">
        <v>0.7835657939013658</v>
      </c>
      <c r="E1676" s="80">
        <v>0.6441497537843003</v>
      </c>
      <c r="F1676" s="80">
        <v>0.7601306688056445</v>
      </c>
      <c r="G1676" s="80">
        <v>0.6130732083464127</v>
      </c>
      <c r="H1676" s="80">
        <v>6.139807795072614</v>
      </c>
      <c r="I1676" s="80">
        <v>8.766099567326068</v>
      </c>
      <c r="J1676" s="80">
        <v>9.53164657597399</v>
      </c>
      <c r="K1676" s="80">
        <v>5.374260786424692</v>
      </c>
      <c r="P1676" s="1"/>
      <c r="Q1676" s="1"/>
    </row>
    <row r="1677" spans="1:17" ht="12.75">
      <c r="A1677" s="11">
        <v>7974</v>
      </c>
      <c r="B1677" s="14">
        <v>79</v>
      </c>
      <c r="C1677" s="14">
        <v>74</v>
      </c>
      <c r="D1677" s="80">
        <v>0.7929579870302749</v>
      </c>
      <c r="E1677" s="80">
        <v>0.6569431544024742</v>
      </c>
      <c r="F1677" s="80">
        <v>0.767771271583482</v>
      </c>
      <c r="G1677" s="80">
        <v>0.6230752894149046</v>
      </c>
      <c r="H1677" s="80">
        <v>6.139807795072614</v>
      </c>
      <c r="I1677" s="80">
        <v>8.506256302654792</v>
      </c>
      <c r="J1677" s="80">
        <v>9.346025990113416</v>
      </c>
      <c r="K1677" s="80">
        <v>5.300038107613991</v>
      </c>
      <c r="P1677" s="1"/>
      <c r="Q1677" s="1"/>
    </row>
    <row r="1678" spans="1:17" ht="12.75">
      <c r="A1678" s="11">
        <v>7975</v>
      </c>
      <c r="B1678" s="14">
        <v>79</v>
      </c>
      <c r="C1678" s="14">
        <v>75</v>
      </c>
      <c r="D1678" s="80">
        <v>0.8025301184070522</v>
      </c>
      <c r="E1678" s="80">
        <v>0.6701881452091237</v>
      </c>
      <c r="F1678" s="80">
        <v>0.775530002501025</v>
      </c>
      <c r="G1678" s="80">
        <v>0.6333597426519828</v>
      </c>
      <c r="H1678" s="80">
        <v>6.139807795072614</v>
      </c>
      <c r="I1678" s="80">
        <v>8.241080326984909</v>
      </c>
      <c r="J1678" s="80">
        <v>9.161319606984044</v>
      </c>
      <c r="K1678" s="80">
        <v>5.21956851507348</v>
      </c>
      <c r="P1678" s="1"/>
      <c r="Q1678" s="1"/>
    </row>
    <row r="1679" spans="1:17" ht="12.75">
      <c r="A1679" s="11">
        <v>7976</v>
      </c>
      <c r="B1679" s="14">
        <v>79</v>
      </c>
      <c r="C1679" s="14">
        <v>76</v>
      </c>
      <c r="D1679" s="80">
        <v>0.8122427693181409</v>
      </c>
      <c r="E1679" s="80">
        <v>0.6838457799571785</v>
      </c>
      <c r="F1679" s="80">
        <v>0.7833834646177674</v>
      </c>
      <c r="G1679" s="80">
        <v>0.6439033514957501</v>
      </c>
      <c r="H1679" s="80">
        <v>6.139807795072614</v>
      </c>
      <c r="I1679" s="80">
        <v>7.971273340203032</v>
      </c>
      <c r="J1679" s="80">
        <v>8.978351515830193</v>
      </c>
      <c r="K1679" s="80">
        <v>5.132729619445454</v>
      </c>
      <c r="P1679" s="1"/>
      <c r="Q1679" s="1"/>
    </row>
    <row r="1680" spans="1:17" ht="12.75">
      <c r="A1680" s="11">
        <v>7977</v>
      </c>
      <c r="B1680" s="14">
        <v>79</v>
      </c>
      <c r="C1680" s="14">
        <v>77</v>
      </c>
      <c r="D1680" s="80">
        <v>0.8220469506808408</v>
      </c>
      <c r="E1680" s="80">
        <v>0.6978605400865193</v>
      </c>
      <c r="F1680" s="80">
        <v>0.7913074028514021</v>
      </c>
      <c r="G1680" s="80">
        <v>0.6546804412620375</v>
      </c>
      <c r="H1680" s="80">
        <v>6.139807795072614</v>
      </c>
      <c r="I1680" s="80">
        <v>7.697902479305659</v>
      </c>
      <c r="J1680" s="80">
        <v>8.798044082434313</v>
      </c>
      <c r="K1680" s="80">
        <v>5.039666191943962</v>
      </c>
      <c r="P1680" s="1"/>
      <c r="Q1680" s="1"/>
    </row>
    <row r="1681" spans="1:17" ht="12.75">
      <c r="A1681" s="11">
        <v>7978</v>
      </c>
      <c r="B1681" s="14">
        <v>79</v>
      </c>
      <c r="C1681" s="14">
        <v>78</v>
      </c>
      <c r="D1681" s="80">
        <v>0.8318859415050986</v>
      </c>
      <c r="E1681" s="80">
        <v>0.7121615701700911</v>
      </c>
      <c r="F1681" s="80">
        <v>0.7992784820861405</v>
      </c>
      <c r="G1681" s="80">
        <v>0.6656651606234322</v>
      </c>
      <c r="H1681" s="80">
        <v>6.139807795072614</v>
      </c>
      <c r="I1681" s="80">
        <v>7.422383396961946</v>
      </c>
      <c r="J1681" s="80">
        <v>8.62136915588719</v>
      </c>
      <c r="K1681" s="80">
        <v>4.94082203614737</v>
      </c>
      <c r="P1681" s="1"/>
      <c r="Q1681" s="1"/>
    </row>
    <row r="1682" spans="1:17" ht="12.75">
      <c r="A1682" s="11">
        <v>7979</v>
      </c>
      <c r="B1682" s="14">
        <v>79</v>
      </c>
      <c r="C1682" s="14">
        <v>79</v>
      </c>
      <c r="D1682" s="80">
        <v>0.8417184648631197</v>
      </c>
      <c r="E1682" s="80">
        <v>0.7266959196679749</v>
      </c>
      <c r="F1682" s="80">
        <v>0.8072741510741616</v>
      </c>
      <c r="G1682" s="80">
        <v>0.6768312699864664</v>
      </c>
      <c r="H1682" s="80">
        <v>6.139807795072614</v>
      </c>
      <c r="I1682" s="80">
        <v>7.145273192322084</v>
      </c>
      <c r="J1682" s="80">
        <v>8.44893665823509</v>
      </c>
      <c r="K1682" s="80">
        <v>4.836144329159609</v>
      </c>
      <c r="P1682" s="1"/>
      <c r="Q1682" s="1"/>
    </row>
    <row r="1683" spans="1:17" ht="12.75">
      <c r="A1683" s="11">
        <v>7980</v>
      </c>
      <c r="B1683" s="14">
        <v>79</v>
      </c>
      <c r="C1683" s="14">
        <v>80</v>
      </c>
      <c r="D1683" s="80">
        <v>0.8515113582779555</v>
      </c>
      <c r="E1683" s="80">
        <v>0.7414190510116001</v>
      </c>
      <c r="F1683" s="80">
        <v>0.8152694695382712</v>
      </c>
      <c r="G1683" s="80">
        <v>0.6881475986109125</v>
      </c>
      <c r="H1683" s="80">
        <v>6.139807795072614</v>
      </c>
      <c r="I1683" s="80">
        <v>6.866548106596771</v>
      </c>
      <c r="J1683" s="80">
        <v>8.28115731136851</v>
      </c>
      <c r="K1683" s="80">
        <v>4.7251985903008755</v>
      </c>
      <c r="P1683" s="1"/>
      <c r="Q1683" s="1"/>
    </row>
    <row r="1684" spans="1:17" ht="12.75">
      <c r="A1684" s="11">
        <v>7981</v>
      </c>
      <c r="B1684" s="14">
        <v>79</v>
      </c>
      <c r="C1684" s="14">
        <v>81</v>
      </c>
      <c r="D1684" s="80">
        <v>0.8612163079970855</v>
      </c>
      <c r="E1684" s="80">
        <v>0.7562597836867951</v>
      </c>
      <c r="F1684" s="80">
        <v>0.8232363327130658</v>
      </c>
      <c r="G1684" s="80">
        <v>0.6995766062450441</v>
      </c>
      <c r="H1684" s="80">
        <v>6.139807795072614</v>
      </c>
      <c r="I1684" s="80">
        <v>6.586841515746216</v>
      </c>
      <c r="J1684" s="80">
        <v>8.11864907735913</v>
      </c>
      <c r="K1684" s="80">
        <v>4.6080002334597</v>
      </c>
      <c r="P1684" s="1"/>
      <c r="Q1684" s="1"/>
    </row>
    <row r="1685" spans="1:17" ht="12.75">
      <c r="A1685" s="11">
        <v>7982</v>
      </c>
      <c r="B1685" s="14">
        <v>79</v>
      </c>
      <c r="C1685" s="14">
        <v>82</v>
      </c>
      <c r="D1685" s="80">
        <v>0.870774043294495</v>
      </c>
      <c r="E1685" s="80">
        <v>0.771124714876471</v>
      </c>
      <c r="F1685" s="80">
        <v>0.831146151891053</v>
      </c>
      <c r="G1685" s="80">
        <v>0.711077910412614</v>
      </c>
      <c r="H1685" s="80">
        <v>6.139807795072614</v>
      </c>
      <c r="I1685" s="80">
        <v>6.307369945701943</v>
      </c>
      <c r="J1685" s="80">
        <v>7.962146299585496</v>
      </c>
      <c r="K1685" s="80">
        <v>4.485031441189061</v>
      </c>
      <c r="P1685" s="1"/>
      <c r="Q1685" s="1"/>
    </row>
    <row r="1686" spans="1:17" ht="12.75">
      <c r="A1686" s="11">
        <v>7983</v>
      </c>
      <c r="B1686" s="14">
        <v>79</v>
      </c>
      <c r="C1686" s="14">
        <v>83</v>
      </c>
      <c r="D1686" s="80">
        <v>0.8801185791124908</v>
      </c>
      <c r="E1686" s="80">
        <v>0.7859033673710186</v>
      </c>
      <c r="F1686" s="80">
        <v>0.8389729621865302</v>
      </c>
      <c r="G1686" s="80">
        <v>0.7226127685764707</v>
      </c>
      <c r="H1686" s="80">
        <v>6.139807795072614</v>
      </c>
      <c r="I1686" s="80">
        <v>6.029884548794651</v>
      </c>
      <c r="J1686" s="80">
        <v>7.812420775866279</v>
      </c>
      <c r="K1686" s="80">
        <v>4.357271568000986</v>
      </c>
      <c r="P1686" s="1"/>
      <c r="Q1686" s="1"/>
    </row>
    <row r="1687" spans="1:17" ht="12.75">
      <c r="A1687" s="11">
        <v>7984</v>
      </c>
      <c r="B1687" s="14">
        <v>79</v>
      </c>
      <c r="C1687" s="14">
        <v>84</v>
      </c>
      <c r="D1687" s="80">
        <v>0.889209340953904</v>
      </c>
      <c r="E1687" s="80">
        <v>0.8005192826835597</v>
      </c>
      <c r="F1687" s="80">
        <v>0.8466933526727987</v>
      </c>
      <c r="G1687" s="80">
        <v>0.7341441711404493</v>
      </c>
      <c r="H1687" s="80">
        <v>6.139807795072614</v>
      </c>
      <c r="I1687" s="80">
        <v>5.754899091682715</v>
      </c>
      <c r="J1687" s="80">
        <v>7.669781263094999</v>
      </c>
      <c r="K1687" s="80">
        <v>4.224925623660331</v>
      </c>
      <c r="P1687" s="1"/>
      <c r="Q1687" s="1"/>
    </row>
    <row r="1688" spans="1:17" ht="12.75">
      <c r="A1688" s="11">
        <v>7985</v>
      </c>
      <c r="B1688" s="14">
        <v>79</v>
      </c>
      <c r="C1688" s="14">
        <v>85</v>
      </c>
      <c r="D1688" s="80">
        <v>0.8980202002070644</v>
      </c>
      <c r="E1688" s="80">
        <v>0.8149153015608526</v>
      </c>
      <c r="F1688" s="80">
        <v>0.8542807757834959</v>
      </c>
      <c r="G1688" s="80">
        <v>0.7456283858444399</v>
      </c>
      <c r="H1688" s="80">
        <v>6.139807795072614</v>
      </c>
      <c r="I1688" s="80">
        <v>5.482064905648727</v>
      </c>
      <c r="J1688" s="80">
        <v>7.5342894940280285</v>
      </c>
      <c r="K1688" s="80">
        <v>4.087583206693312</v>
      </c>
      <c r="P1688" s="1"/>
      <c r="Q1688" s="1"/>
    </row>
    <row r="1689" spans="1:17" ht="12.75">
      <c r="A1689" s="11">
        <v>7986</v>
      </c>
      <c r="B1689" s="14">
        <v>79</v>
      </c>
      <c r="C1689" s="14">
        <v>86</v>
      </c>
      <c r="D1689" s="80">
        <v>0.9065076177175597</v>
      </c>
      <c r="E1689" s="80">
        <v>0.8290022254185254</v>
      </c>
      <c r="F1689" s="80">
        <v>0.8617034071104508</v>
      </c>
      <c r="G1689" s="80">
        <v>0.7570113206813958</v>
      </c>
      <c r="H1689" s="80">
        <v>6.139807795072614</v>
      </c>
      <c r="I1689" s="80">
        <v>5.2119890821580235</v>
      </c>
      <c r="J1689" s="80">
        <v>7.406262138769176</v>
      </c>
      <c r="K1689" s="80">
        <v>3.945534738461461</v>
      </c>
      <c r="P1689" s="1"/>
      <c r="Q1689" s="1"/>
    </row>
    <row r="1690" spans="1:17" ht="12.75">
      <c r="A1690" s="11">
        <v>7987</v>
      </c>
      <c r="B1690" s="14">
        <v>79</v>
      </c>
      <c r="C1690" s="14">
        <v>87</v>
      </c>
      <c r="D1690" s="80">
        <v>0.9146174643949865</v>
      </c>
      <c r="E1690" s="80">
        <v>0.8426683082524061</v>
      </c>
      <c r="F1690" s="80">
        <v>0.8689280294953173</v>
      </c>
      <c r="G1690" s="80">
        <v>0.7682340754210386</v>
      </c>
      <c r="H1690" s="80">
        <v>6.139807795072614</v>
      </c>
      <c r="I1690" s="80">
        <v>4.946121077754667</v>
      </c>
      <c r="J1690" s="80">
        <v>7.286150119737914</v>
      </c>
      <c r="K1690" s="80">
        <v>3.7997787530893676</v>
      </c>
      <c r="P1690" s="1"/>
      <c r="Q1690" s="1"/>
    </row>
    <row r="1691" spans="1:17" ht="12.75">
      <c r="A1691" s="11">
        <v>7988</v>
      </c>
      <c r="B1691" s="14">
        <v>79</v>
      </c>
      <c r="C1691" s="14">
        <v>88</v>
      </c>
      <c r="D1691" s="80">
        <v>0.9222907929226571</v>
      </c>
      <c r="E1691" s="80">
        <v>0.8557881732591407</v>
      </c>
      <c r="F1691" s="80">
        <v>0.8759250685921667</v>
      </c>
      <c r="G1691" s="80">
        <v>0.7792408175984544</v>
      </c>
      <c r="H1691" s="80">
        <v>6.139807795072614</v>
      </c>
      <c r="I1691" s="80">
        <v>4.686737143178807</v>
      </c>
      <c r="J1691" s="80">
        <v>7.174448054931723</v>
      </c>
      <c r="K1691" s="80">
        <v>3.6520968833196985</v>
      </c>
      <c r="P1691" s="1"/>
      <c r="Q1691" s="1"/>
    </row>
    <row r="1692" spans="1:17" ht="12.75">
      <c r="A1692" s="11">
        <v>7989</v>
      </c>
      <c r="B1692" s="14">
        <v>79</v>
      </c>
      <c r="C1692" s="14">
        <v>89</v>
      </c>
      <c r="D1692" s="80">
        <v>0.9294817042644543</v>
      </c>
      <c r="E1692" s="80">
        <v>0.868253918395963</v>
      </c>
      <c r="F1692" s="80">
        <v>0.8826735879544113</v>
      </c>
      <c r="G1692" s="80">
        <v>0.7899872216735864</v>
      </c>
      <c r="H1692" s="80">
        <v>6.139807795072614</v>
      </c>
      <c r="I1692" s="80">
        <v>4.436086549987851</v>
      </c>
      <c r="J1692" s="80">
        <v>7.071442656331998</v>
      </c>
      <c r="K1692" s="80">
        <v>3.5044516887284676</v>
      </c>
      <c r="P1692" s="1"/>
      <c r="Q1692" s="1"/>
    </row>
    <row r="1693" spans="1:17" ht="12.75">
      <c r="A1693" s="11">
        <v>7990</v>
      </c>
      <c r="B1693" s="14">
        <v>79</v>
      </c>
      <c r="C1693" s="14">
        <v>90</v>
      </c>
      <c r="D1693" s="80">
        <v>0.9361710959861432</v>
      </c>
      <c r="E1693" s="80">
        <v>0.8800015615213033</v>
      </c>
      <c r="F1693" s="80">
        <v>0.8891620012818675</v>
      </c>
      <c r="G1693" s="80">
        <v>0.8004425508561364</v>
      </c>
      <c r="H1693" s="80">
        <v>6.139807795072614</v>
      </c>
      <c r="I1693" s="80">
        <v>4.195454194507296</v>
      </c>
      <c r="J1693" s="80">
        <v>6.977041932128413</v>
      </c>
      <c r="K1693" s="80">
        <v>3.358220057451497</v>
      </c>
      <c r="P1693" s="1"/>
      <c r="Q1693" s="1"/>
    </row>
    <row r="1694" spans="1:17" ht="12.75">
      <c r="A1694" s="11">
        <v>8040</v>
      </c>
      <c r="B1694" s="14">
        <v>80</v>
      </c>
      <c r="C1694" s="14">
        <v>40</v>
      </c>
      <c r="D1694" s="80">
        <v>0.6069189643976063</v>
      </c>
      <c r="E1694" s="80">
        <v>0.43566666200075366</v>
      </c>
      <c r="F1694" s="80">
        <v>0.6176657788042597</v>
      </c>
      <c r="G1694" s="80">
        <v>0.4468281037490118</v>
      </c>
      <c r="H1694" s="80">
        <v>5.886083121653024</v>
      </c>
      <c r="I1694" s="80">
        <v>13.783123951665887</v>
      </c>
      <c r="J1694" s="80">
        <v>13.510519934258458</v>
      </c>
      <c r="K1694" s="80">
        <v>6.158687139060454</v>
      </c>
      <c r="P1694" s="1"/>
      <c r="Q1694" s="1"/>
    </row>
    <row r="1695" spans="1:17" ht="12.75">
      <c r="A1695" s="11">
        <v>8041</v>
      </c>
      <c r="B1695" s="14">
        <v>80</v>
      </c>
      <c r="C1695" s="14">
        <v>41</v>
      </c>
      <c r="D1695" s="80">
        <v>0.6080744356159835</v>
      </c>
      <c r="E1695" s="80">
        <v>0.43685844376758937</v>
      </c>
      <c r="F1695" s="80">
        <v>0.6178038333840993</v>
      </c>
      <c r="G1695" s="80">
        <v>0.44697261380538983</v>
      </c>
      <c r="H1695" s="80">
        <v>5.886083121653024</v>
      </c>
      <c r="I1695" s="80">
        <v>13.720078455574168</v>
      </c>
      <c r="J1695" s="80">
        <v>13.473662248324189</v>
      </c>
      <c r="K1695" s="80">
        <v>6.132499328903002</v>
      </c>
      <c r="P1695" s="1"/>
      <c r="Q1695" s="1"/>
    </row>
    <row r="1696" spans="1:17" ht="12.75">
      <c r="A1696" s="11">
        <v>8042</v>
      </c>
      <c r="B1696" s="14">
        <v>80</v>
      </c>
      <c r="C1696" s="14">
        <v>42</v>
      </c>
      <c r="D1696" s="80">
        <v>0.6093525768703995</v>
      </c>
      <c r="E1696" s="80">
        <v>0.4381790574793272</v>
      </c>
      <c r="F1696" s="80">
        <v>0.6180651406607467</v>
      </c>
      <c r="G1696" s="80">
        <v>0.44724621893991673</v>
      </c>
      <c r="H1696" s="80">
        <v>5.886083121653024</v>
      </c>
      <c r="I1696" s="80">
        <v>13.653405095911355</v>
      </c>
      <c r="J1696" s="80">
        <v>13.433054412763035</v>
      </c>
      <c r="K1696" s="80">
        <v>6.106433804801345</v>
      </c>
      <c r="P1696" s="1"/>
      <c r="Q1696" s="1"/>
    </row>
    <row r="1697" spans="1:17" ht="12.75">
      <c r="A1697" s="11">
        <v>8043</v>
      </c>
      <c r="B1697" s="14">
        <v>80</v>
      </c>
      <c r="C1697" s="14">
        <v>43</v>
      </c>
      <c r="D1697" s="80">
        <v>0.6107671357038932</v>
      </c>
      <c r="E1697" s="80">
        <v>0.4396434548052114</v>
      </c>
      <c r="F1697" s="80">
        <v>0.618467316922148</v>
      </c>
      <c r="G1697" s="80">
        <v>0.4476675249870264</v>
      </c>
      <c r="H1697" s="80">
        <v>5.886083121653024</v>
      </c>
      <c r="I1697" s="80">
        <v>13.582810729810578</v>
      </c>
      <c r="J1697" s="80">
        <v>13.388310589682074</v>
      </c>
      <c r="K1697" s="80">
        <v>6.080583261781527</v>
      </c>
      <c r="P1697" s="1"/>
      <c r="Q1697" s="1"/>
    </row>
    <row r="1698" spans="1:17" ht="12.75">
      <c r="A1698" s="11">
        <v>8044</v>
      </c>
      <c r="B1698" s="14">
        <v>80</v>
      </c>
      <c r="C1698" s="14">
        <v>44</v>
      </c>
      <c r="D1698" s="80">
        <v>0.6123332863101949</v>
      </c>
      <c r="E1698" s="80">
        <v>0.44126826748475456</v>
      </c>
      <c r="F1698" s="80">
        <v>0.6190283006536269</v>
      </c>
      <c r="G1698" s="80">
        <v>0.44825560215797233</v>
      </c>
      <c r="H1698" s="80">
        <v>5.886083121653024</v>
      </c>
      <c r="I1698" s="80">
        <v>13.507939235273321</v>
      </c>
      <c r="J1698" s="80">
        <v>13.339012921105603</v>
      </c>
      <c r="K1698" s="80">
        <v>6.055009435820743</v>
      </c>
      <c r="P1698" s="1"/>
      <c r="Q1698" s="1"/>
    </row>
    <row r="1699" spans="1:17" ht="12.75">
      <c r="A1699" s="11">
        <v>8045</v>
      </c>
      <c r="B1699" s="14">
        <v>80</v>
      </c>
      <c r="C1699" s="14">
        <v>45</v>
      </c>
      <c r="D1699" s="80">
        <v>0.6140669020607821</v>
      </c>
      <c r="E1699" s="80">
        <v>0.44307110008542594</v>
      </c>
      <c r="F1699" s="80">
        <v>0.6197655565028021</v>
      </c>
      <c r="G1699" s="80">
        <v>0.44902919168750643</v>
      </c>
      <c r="H1699" s="80">
        <v>5.886083121653024</v>
      </c>
      <c r="I1699" s="80">
        <v>13.428395766034505</v>
      </c>
      <c r="J1699" s="80">
        <v>13.28473719120512</v>
      </c>
      <c r="K1699" s="80">
        <v>6.029741696482407</v>
      </c>
      <c r="P1699" s="1"/>
      <c r="Q1699" s="1"/>
    </row>
    <row r="1700" spans="1:17" ht="12.75">
      <c r="A1700" s="11">
        <v>8046</v>
      </c>
      <c r="B1700" s="14">
        <v>80</v>
      </c>
      <c r="C1700" s="14">
        <v>46</v>
      </c>
      <c r="D1700" s="80">
        <v>0.6159820627977338</v>
      </c>
      <c r="E1700" s="80">
        <v>0.4450679767439034</v>
      </c>
      <c r="F1700" s="80">
        <v>0.6206963042493674</v>
      </c>
      <c r="G1700" s="80">
        <v>0.4500069898758427</v>
      </c>
      <c r="H1700" s="80">
        <v>5.886083121653024</v>
      </c>
      <c r="I1700" s="80">
        <v>13.343896372494022</v>
      </c>
      <c r="J1700" s="80">
        <v>13.225132854345834</v>
      </c>
      <c r="K1700" s="80">
        <v>6.004846639801212</v>
      </c>
      <c r="P1700" s="1"/>
      <c r="Q1700" s="1"/>
    </row>
    <row r="1701" spans="1:17" ht="12.75">
      <c r="A1701" s="11">
        <v>8047</v>
      </c>
      <c r="B1701" s="14">
        <v>80</v>
      </c>
      <c r="C1701" s="14">
        <v>47</v>
      </c>
      <c r="D1701" s="80">
        <v>0.6180920819742796</v>
      </c>
      <c r="E1701" s="80">
        <v>0.44727443428351654</v>
      </c>
      <c r="F1701" s="80">
        <v>0.621837803058369</v>
      </c>
      <c r="G1701" s="80">
        <v>0.4512079960097074</v>
      </c>
      <c r="H1701" s="80">
        <v>5.886083121653024</v>
      </c>
      <c r="I1701" s="80">
        <v>13.254217516930261</v>
      </c>
      <c r="J1701" s="80">
        <v>13.15989171409242</v>
      </c>
      <c r="K1701" s="80">
        <v>5.980408924490863</v>
      </c>
      <c r="P1701" s="1"/>
      <c r="Q1701" s="1"/>
    </row>
    <row r="1702" spans="1:17" ht="12.75">
      <c r="A1702" s="11">
        <v>8048</v>
      </c>
      <c r="B1702" s="14">
        <v>80</v>
      </c>
      <c r="C1702" s="14">
        <v>48</v>
      </c>
      <c r="D1702" s="80">
        <v>0.6204088198900357</v>
      </c>
      <c r="E1702" s="80">
        <v>0.44970483222128416</v>
      </c>
      <c r="F1702" s="80">
        <v>0.6232074840422042</v>
      </c>
      <c r="G1702" s="80">
        <v>0.45265170809608607</v>
      </c>
      <c r="H1702" s="80">
        <v>5.886083121653024</v>
      </c>
      <c r="I1702" s="80">
        <v>13.159238816679528</v>
      </c>
      <c r="J1702" s="80">
        <v>13.088770010718246</v>
      </c>
      <c r="K1702" s="80">
        <v>5.956551927614306</v>
      </c>
      <c r="P1702" s="1"/>
      <c r="Q1702" s="1"/>
    </row>
    <row r="1703" spans="1:17" ht="12.75">
      <c r="A1703" s="11">
        <v>8049</v>
      </c>
      <c r="B1703" s="14">
        <v>80</v>
      </c>
      <c r="C1703" s="14">
        <v>49</v>
      </c>
      <c r="D1703" s="80">
        <v>0.6229455568005224</v>
      </c>
      <c r="E1703" s="80">
        <v>0.45237540184061625</v>
      </c>
      <c r="F1703" s="80">
        <v>0.624822447352933</v>
      </c>
      <c r="G1703" s="80">
        <v>0.4543576545081163</v>
      </c>
      <c r="H1703" s="80">
        <v>5.886083121653024</v>
      </c>
      <c r="I1703" s="80">
        <v>13.058770494396668</v>
      </c>
      <c r="J1703" s="80">
        <v>13.011501283455827</v>
      </c>
      <c r="K1703" s="80">
        <v>5.933352332593865</v>
      </c>
      <c r="P1703" s="1"/>
      <c r="Q1703" s="1"/>
    </row>
    <row r="1704" spans="1:17" ht="12.75">
      <c r="A1704" s="11">
        <v>8050</v>
      </c>
      <c r="B1704" s="14">
        <v>80</v>
      </c>
      <c r="C1704" s="14">
        <v>50</v>
      </c>
      <c r="D1704" s="80">
        <v>0.6257168000315461</v>
      </c>
      <c r="E1704" s="80">
        <v>0.45530411806491017</v>
      </c>
      <c r="F1704" s="80">
        <v>0.6266981930969253</v>
      </c>
      <c r="G1704" s="80">
        <v>0.45634411164883626</v>
      </c>
      <c r="H1704" s="80">
        <v>5.886083121653024</v>
      </c>
      <c r="I1704" s="80">
        <v>12.952536001165964</v>
      </c>
      <c r="J1704" s="80">
        <v>12.927805587767335</v>
      </c>
      <c r="K1704" s="80">
        <v>5.910813535051652</v>
      </c>
      <c r="P1704" s="1"/>
      <c r="Q1704" s="1"/>
    </row>
    <row r="1705" spans="1:17" ht="12.75">
      <c r="A1705" s="11">
        <v>8051</v>
      </c>
      <c r="B1705" s="14">
        <v>80</v>
      </c>
      <c r="C1705" s="14">
        <v>51</v>
      </c>
      <c r="D1705" s="80">
        <v>0.6287358397302989</v>
      </c>
      <c r="E1705" s="80">
        <v>0.45850818409177924</v>
      </c>
      <c r="F1705" s="80">
        <v>0.6288477000579236</v>
      </c>
      <c r="G1705" s="80">
        <v>0.45862717079969073</v>
      </c>
      <c r="H1705" s="80">
        <v>5.886083121653024</v>
      </c>
      <c r="I1705" s="80">
        <v>12.840287284823646</v>
      </c>
      <c r="J1705" s="80">
        <v>12.837465776782757</v>
      </c>
      <c r="K1705" s="80">
        <v>5.888904629693911</v>
      </c>
      <c r="P1705" s="1"/>
      <c r="Q1705" s="1"/>
    </row>
    <row r="1706" spans="1:17" ht="12.75">
      <c r="A1706" s="11">
        <v>8052</v>
      </c>
      <c r="B1706" s="14">
        <v>80</v>
      </c>
      <c r="C1706" s="14">
        <v>52</v>
      </c>
      <c r="D1706" s="80">
        <v>0.632013566657608</v>
      </c>
      <c r="E1706" s="80">
        <v>0.4620028032167263</v>
      </c>
      <c r="F1706" s="80">
        <v>0.6312809334186458</v>
      </c>
      <c r="G1706" s="80">
        <v>0.46122023783550725</v>
      </c>
      <c r="H1706" s="80">
        <v>5.886083121653024</v>
      </c>
      <c r="I1706" s="80">
        <v>12.721857266955888</v>
      </c>
      <c r="J1706" s="80">
        <v>12.740362354234142</v>
      </c>
      <c r="K1706" s="80">
        <v>5.867578034374771</v>
      </c>
      <c r="P1706" s="1"/>
      <c r="Q1706" s="1"/>
    </row>
    <row r="1707" spans="1:17" ht="12.75">
      <c r="A1707" s="11">
        <v>8053</v>
      </c>
      <c r="B1707" s="14">
        <v>80</v>
      </c>
      <c r="C1707" s="14">
        <v>53</v>
      </c>
      <c r="D1707" s="80">
        <v>0.6355592607715186</v>
      </c>
      <c r="E1707" s="80">
        <v>0.46580202628969525</v>
      </c>
      <c r="F1707" s="80">
        <v>0.6340046121622357</v>
      </c>
      <c r="G1707" s="80">
        <v>0.46413378683935547</v>
      </c>
      <c r="H1707" s="80">
        <v>5.886083121653024</v>
      </c>
      <c r="I1707" s="80">
        <v>12.597108745540904</v>
      </c>
      <c r="J1707" s="80">
        <v>12.636448081898864</v>
      </c>
      <c r="K1707" s="80">
        <v>5.846743785295063</v>
      </c>
      <c r="P1707" s="1"/>
      <c r="Q1707" s="1"/>
    </row>
    <row r="1708" spans="1:17" ht="12.75">
      <c r="A1708" s="11">
        <v>8054</v>
      </c>
      <c r="B1708" s="14">
        <v>80</v>
      </c>
      <c r="C1708" s="14">
        <v>54</v>
      </c>
      <c r="D1708" s="80">
        <v>0.6393858872949331</v>
      </c>
      <c r="E1708" s="80">
        <v>0.4699244860409022</v>
      </c>
      <c r="F1708" s="80">
        <v>0.6370218007692514</v>
      </c>
      <c r="G1708" s="80">
        <v>0.46737490088159905</v>
      </c>
      <c r="H1708" s="80">
        <v>5.886083121653024</v>
      </c>
      <c r="I1708" s="80">
        <v>12.465635700008683</v>
      </c>
      <c r="J1708" s="80">
        <v>12.525593571944025</v>
      </c>
      <c r="K1708" s="80">
        <v>5.8261252497176805</v>
      </c>
      <c r="P1708" s="1"/>
      <c r="Q1708" s="1"/>
    </row>
    <row r="1709" spans="1:17" ht="12.75">
      <c r="A1709" s="11">
        <v>8055</v>
      </c>
      <c r="B1709" s="14">
        <v>80</v>
      </c>
      <c r="C1709" s="14">
        <v>55</v>
      </c>
      <c r="D1709" s="80">
        <v>0.643506314096343</v>
      </c>
      <c r="E1709" s="80">
        <v>0.47438946535953935</v>
      </c>
      <c r="F1709" s="80">
        <v>0.6403313497774881</v>
      </c>
      <c r="G1709" s="80">
        <v>0.4709466160543577</v>
      </c>
      <c r="H1709" s="80">
        <v>5.886083121653024</v>
      </c>
      <c r="I1709" s="80">
        <v>12.326958079647275</v>
      </c>
      <c r="J1709" s="80">
        <v>12.407702007446492</v>
      </c>
      <c r="K1709" s="80">
        <v>5.805339193853808</v>
      </c>
      <c r="P1709" s="1"/>
      <c r="Q1709" s="1"/>
    </row>
    <row r="1710" spans="1:17" ht="12.75">
      <c r="A1710" s="11">
        <v>8056</v>
      </c>
      <c r="B1710" s="14">
        <v>80</v>
      </c>
      <c r="C1710" s="14">
        <v>56</v>
      </c>
      <c r="D1710" s="80">
        <v>0.6479259556870497</v>
      </c>
      <c r="E1710" s="80">
        <v>0.479208929970176</v>
      </c>
      <c r="F1710" s="80">
        <v>0.6439282769655114</v>
      </c>
      <c r="G1710" s="80">
        <v>0.47484824440154955</v>
      </c>
      <c r="H1710" s="80">
        <v>5.886083121653024</v>
      </c>
      <c r="I1710" s="80">
        <v>12.18092293242958</v>
      </c>
      <c r="J1710" s="80">
        <v>12.282916184427844</v>
      </c>
      <c r="K1710" s="80">
        <v>5.7840898696547605</v>
      </c>
      <c r="P1710" s="1"/>
      <c r="Q1710" s="1"/>
    </row>
    <row r="1711" spans="1:17" ht="12.75">
      <c r="A1711" s="11">
        <v>8057</v>
      </c>
      <c r="B1711" s="14">
        <v>80</v>
      </c>
      <c r="C1711" s="14">
        <v>57</v>
      </c>
      <c r="D1711" s="80">
        <v>0.6526437232620883</v>
      </c>
      <c r="E1711" s="80">
        <v>0.48438837957305836</v>
      </c>
      <c r="F1711" s="80">
        <v>0.6478050866595488</v>
      </c>
      <c r="G1711" s="80">
        <v>0.47907670726198526</v>
      </c>
      <c r="H1711" s="80">
        <v>5.886083121653024</v>
      </c>
      <c r="I1711" s="80">
        <v>12.027672503994053</v>
      </c>
      <c r="J1711" s="80">
        <v>12.15157788640809</v>
      </c>
      <c r="K1711" s="80">
        <v>5.762177739238988</v>
      </c>
      <c r="P1711" s="1"/>
      <c r="Q1711" s="1"/>
    </row>
    <row r="1712" spans="1:17" ht="12.75">
      <c r="A1712" s="11">
        <v>8058</v>
      </c>
      <c r="B1712" s="14">
        <v>80</v>
      </c>
      <c r="C1712" s="14">
        <v>58</v>
      </c>
      <c r="D1712" s="80">
        <v>0.6576519590997189</v>
      </c>
      <c r="E1712" s="80">
        <v>0.48992656107252724</v>
      </c>
      <c r="F1712" s="80">
        <v>0.6519533189548868</v>
      </c>
      <c r="G1712" s="80">
        <v>0.4836281473943029</v>
      </c>
      <c r="H1712" s="80">
        <v>5.886083121653024</v>
      </c>
      <c r="I1712" s="80">
        <v>11.867672523703659</v>
      </c>
      <c r="J1712" s="80">
        <v>12.014215168835612</v>
      </c>
      <c r="K1712" s="80">
        <v>5.739540476521071</v>
      </c>
      <c r="P1712" s="1"/>
      <c r="Q1712" s="1"/>
    </row>
    <row r="1713" spans="1:17" ht="12.75">
      <c r="A1713" s="11">
        <v>8059</v>
      </c>
      <c r="B1713" s="14">
        <v>80</v>
      </c>
      <c r="C1713" s="14">
        <v>59</v>
      </c>
      <c r="D1713" s="80">
        <v>0.6629439522853188</v>
      </c>
      <c r="E1713" s="80">
        <v>0.4958236072199931</v>
      </c>
      <c r="F1713" s="80">
        <v>0.6563648714706313</v>
      </c>
      <c r="G1713" s="80">
        <v>0.48849933849901167</v>
      </c>
      <c r="H1713" s="80">
        <v>5.886083121653024</v>
      </c>
      <c r="I1713" s="80">
        <v>11.701337267243586</v>
      </c>
      <c r="J1713" s="80">
        <v>11.871324874294286</v>
      </c>
      <c r="K1713" s="80">
        <v>5.7160955146023245</v>
      </c>
      <c r="P1713" s="1"/>
      <c r="Q1713" s="1"/>
    </row>
    <row r="1714" spans="1:17" ht="12.75">
      <c r="A1714" s="11">
        <v>8060</v>
      </c>
      <c r="B1714" s="14">
        <v>80</v>
      </c>
      <c r="C1714" s="14">
        <v>60</v>
      </c>
      <c r="D1714" s="80">
        <v>0.6685180137989313</v>
      </c>
      <c r="E1714" s="80">
        <v>0.5020856617531548</v>
      </c>
      <c r="F1714" s="80">
        <v>0.6610321829318774</v>
      </c>
      <c r="G1714" s="80">
        <v>0.49368787995167035</v>
      </c>
      <c r="H1714" s="80">
        <v>5.886083121653024</v>
      </c>
      <c r="I1714" s="80">
        <v>11.52882058486999</v>
      </c>
      <c r="J1714" s="80">
        <v>11.723264713635372</v>
      </c>
      <c r="K1714" s="80">
        <v>5.691638992887642</v>
      </c>
      <c r="P1714" s="1"/>
      <c r="Q1714" s="1"/>
    </row>
    <row r="1715" spans="1:17" ht="12.75">
      <c r="A1715" s="11">
        <v>8061</v>
      </c>
      <c r="B1715" s="14">
        <v>80</v>
      </c>
      <c r="C1715" s="14">
        <v>61</v>
      </c>
      <c r="D1715" s="80">
        <v>0.6743713422146806</v>
      </c>
      <c r="E1715" s="80">
        <v>0.5087181380828097</v>
      </c>
      <c r="F1715" s="80">
        <v>0.6659482958728868</v>
      </c>
      <c r="G1715" s="80">
        <v>0.4991922680452819</v>
      </c>
      <c r="H1715" s="80">
        <v>5.886083121653024</v>
      </c>
      <c r="I1715" s="80">
        <v>11.350340060338736</v>
      </c>
      <c r="J1715" s="80">
        <v>11.570421184186046</v>
      </c>
      <c r="K1715" s="80">
        <v>5.666001997805715</v>
      </c>
      <c r="P1715" s="1"/>
      <c r="Q1715" s="1"/>
    </row>
    <row r="1716" spans="1:17" ht="12.75">
      <c r="A1716" s="11">
        <v>8062</v>
      </c>
      <c r="B1716" s="14">
        <v>80</v>
      </c>
      <c r="C1716" s="14">
        <v>62</v>
      </c>
      <c r="D1716" s="80">
        <v>0.6805007614478289</v>
      </c>
      <c r="E1716" s="80">
        <v>0.5157265286230414</v>
      </c>
      <c r="F1716" s="80">
        <v>0.6711075020740612</v>
      </c>
      <c r="G1716" s="80">
        <v>0.5050126350487254</v>
      </c>
      <c r="H1716" s="80">
        <v>5.886083121653024</v>
      </c>
      <c r="I1716" s="80">
        <v>11.166150695052348</v>
      </c>
      <c r="J1716" s="80">
        <v>11.413186630845829</v>
      </c>
      <c r="K1716" s="80">
        <v>5.639047185859543</v>
      </c>
      <c r="P1716" s="1"/>
      <c r="Q1716" s="1"/>
    </row>
    <row r="1717" spans="1:17" ht="12.75">
      <c r="A1717" s="11">
        <v>8063</v>
      </c>
      <c r="B1717" s="14">
        <v>80</v>
      </c>
      <c r="C1717" s="14">
        <v>63</v>
      </c>
      <c r="D1717" s="80">
        <v>0.6869027770029277</v>
      </c>
      <c r="E1717" s="80">
        <v>0.5231164649144602</v>
      </c>
      <c r="F1717" s="80">
        <v>0.6765058930506487</v>
      </c>
      <c r="G1717" s="80">
        <v>0.5111514206965319</v>
      </c>
      <c r="H1717" s="80">
        <v>5.886083121653024</v>
      </c>
      <c r="I1717" s="80">
        <v>10.976552833162348</v>
      </c>
      <c r="J1717" s="80">
        <v>11.251955379793895</v>
      </c>
      <c r="K1717" s="80">
        <v>5.610680575021476</v>
      </c>
      <c r="P1717" s="1"/>
      <c r="Q1717" s="1"/>
    </row>
    <row r="1718" spans="1:17" ht="12.75">
      <c r="A1718" s="11">
        <v>8064</v>
      </c>
      <c r="B1718" s="14">
        <v>80</v>
      </c>
      <c r="C1718" s="14">
        <v>64</v>
      </c>
      <c r="D1718" s="80">
        <v>0.6935708734039612</v>
      </c>
      <c r="E1718" s="80">
        <v>0.5308905471212093</v>
      </c>
      <c r="F1718" s="80">
        <v>0.6821421524714495</v>
      </c>
      <c r="G1718" s="80">
        <v>0.5176143646681676</v>
      </c>
      <c r="H1718" s="80">
        <v>5.886083121653024</v>
      </c>
      <c r="I1718" s="80">
        <v>10.78204688352501</v>
      </c>
      <c r="J1718" s="80">
        <v>11.087187657739841</v>
      </c>
      <c r="K1718" s="80">
        <v>5.580942347438194</v>
      </c>
      <c r="P1718" s="1"/>
      <c r="Q1718" s="1"/>
    </row>
    <row r="1719" spans="1:17" ht="12.75">
      <c r="A1719" s="11">
        <v>8065</v>
      </c>
      <c r="B1719" s="14">
        <v>80</v>
      </c>
      <c r="C1719" s="14">
        <v>65</v>
      </c>
      <c r="D1719" s="80">
        <v>0.7005018184276091</v>
      </c>
      <c r="E1719" s="80">
        <v>0.5390556360607172</v>
      </c>
      <c r="F1719" s="80">
        <v>0.6880179533637378</v>
      </c>
      <c r="G1719" s="80">
        <v>0.5244111038925565</v>
      </c>
      <c r="H1719" s="80">
        <v>5.886083121653024</v>
      </c>
      <c r="I1719" s="80">
        <v>10.583019649789476</v>
      </c>
      <c r="J1719" s="80">
        <v>10.919249754379784</v>
      </c>
      <c r="K1719" s="80">
        <v>5.549853017062716</v>
      </c>
      <c r="P1719" s="1"/>
      <c r="Q1719" s="1"/>
    </row>
    <row r="1720" spans="1:17" ht="12.75">
      <c r="A1720" s="11">
        <v>8066</v>
      </c>
      <c r="B1720" s="14">
        <v>80</v>
      </c>
      <c r="C1720" s="14">
        <v>66</v>
      </c>
      <c r="D1720" s="80">
        <v>0.7076999947667689</v>
      </c>
      <c r="E1720" s="80">
        <v>0.5476282537422211</v>
      </c>
      <c r="F1720" s="80">
        <v>0.6941371440340195</v>
      </c>
      <c r="G1720" s="80">
        <v>0.5315543978165673</v>
      </c>
      <c r="H1720" s="80">
        <v>5.886083121653024</v>
      </c>
      <c r="I1720" s="80">
        <v>10.379509973405066</v>
      </c>
      <c r="J1720" s="80">
        <v>10.748318921513706</v>
      </c>
      <c r="K1720" s="80">
        <v>5.517274173544385</v>
      </c>
      <c r="P1720" s="1"/>
      <c r="Q1720" s="1"/>
    </row>
    <row r="1721" spans="1:17" ht="12.75">
      <c r="A1721" s="11">
        <v>8067</v>
      </c>
      <c r="B1721" s="14">
        <v>80</v>
      </c>
      <c r="C1721" s="14">
        <v>67</v>
      </c>
      <c r="D1721" s="80">
        <v>0.7151769187085146</v>
      </c>
      <c r="E1721" s="80">
        <v>0.5566345511250844</v>
      </c>
      <c r="F1721" s="80">
        <v>0.7005042383403628</v>
      </c>
      <c r="G1721" s="80">
        <v>0.5390585017728116</v>
      </c>
      <c r="H1721" s="80">
        <v>5.886083121653024</v>
      </c>
      <c r="I1721" s="80">
        <v>10.171201717661095</v>
      </c>
      <c r="J1721" s="80">
        <v>10.57441208016268</v>
      </c>
      <c r="K1721" s="80">
        <v>5.482872759151437</v>
      </c>
      <c r="P1721" s="1"/>
      <c r="Q1721" s="1"/>
    </row>
    <row r="1722" spans="1:17" ht="12.75">
      <c r="A1722" s="11">
        <v>8068</v>
      </c>
      <c r="B1722" s="14">
        <v>80</v>
      </c>
      <c r="C1722" s="14">
        <v>68</v>
      </c>
      <c r="D1722" s="80">
        <v>0.7229511132789112</v>
      </c>
      <c r="E1722" s="80">
        <v>0.5661107583502831</v>
      </c>
      <c r="F1722" s="80">
        <v>0.7071225141330362</v>
      </c>
      <c r="G1722" s="80">
        <v>0.5469369850298396</v>
      </c>
      <c r="H1722" s="80">
        <v>5.886083121653024</v>
      </c>
      <c r="I1722" s="80">
        <v>9.957383952091014</v>
      </c>
      <c r="J1722" s="80">
        <v>10.39740551620287</v>
      </c>
      <c r="K1722" s="80">
        <v>5.446061557541167</v>
      </c>
      <c r="P1722" s="1"/>
      <c r="Q1722" s="1"/>
    </row>
    <row r="1723" spans="1:17" ht="12.75">
      <c r="A1723" s="11">
        <v>8069</v>
      </c>
      <c r="B1723" s="14">
        <v>80</v>
      </c>
      <c r="C1723" s="14">
        <v>69</v>
      </c>
      <c r="D1723" s="80">
        <v>0.73105735852092</v>
      </c>
      <c r="E1723" s="80">
        <v>0.5761153696549641</v>
      </c>
      <c r="F1723" s="80">
        <v>0.7139907569448669</v>
      </c>
      <c r="G1723" s="80">
        <v>0.5551987754369951</v>
      </c>
      <c r="H1723" s="80">
        <v>5.886083121653024</v>
      </c>
      <c r="I1723" s="80">
        <v>9.736404867527444</v>
      </c>
      <c r="J1723" s="80">
        <v>10.21684792957043</v>
      </c>
      <c r="K1723" s="80">
        <v>5.405640059610036</v>
      </c>
      <c r="P1723" s="1"/>
      <c r="Q1723" s="1"/>
    </row>
    <row r="1724" spans="1:17" ht="12.75">
      <c r="A1724" s="11">
        <v>8070</v>
      </c>
      <c r="B1724" s="14">
        <v>80</v>
      </c>
      <c r="C1724" s="14">
        <v>70</v>
      </c>
      <c r="D1724" s="80">
        <v>0.7395242970827806</v>
      </c>
      <c r="E1724" s="80">
        <v>0.5867025408188641</v>
      </c>
      <c r="F1724" s="80">
        <v>0.7210997771736648</v>
      </c>
      <c r="G1724" s="80">
        <v>0.5638436559030803</v>
      </c>
      <c r="H1724" s="80">
        <v>5.886083121653024</v>
      </c>
      <c r="I1724" s="80">
        <v>9.506681920448004</v>
      </c>
      <c r="J1724" s="80">
        <v>10.03248275256791</v>
      </c>
      <c r="K1724" s="80">
        <v>5.360282289533119</v>
      </c>
      <c r="P1724" s="1"/>
      <c r="Q1724" s="1"/>
    </row>
    <row r="1725" spans="1:17" ht="12.75">
      <c r="A1725" s="11">
        <v>8071</v>
      </c>
      <c r="B1725" s="14">
        <v>80</v>
      </c>
      <c r="C1725" s="14">
        <v>71</v>
      </c>
      <c r="D1725" s="80">
        <v>0.7483522546767706</v>
      </c>
      <c r="E1725" s="80">
        <v>0.5978936629307432</v>
      </c>
      <c r="F1725" s="80">
        <v>0.728432796935351</v>
      </c>
      <c r="G1725" s="80">
        <v>0.5728622090753279</v>
      </c>
      <c r="H1725" s="80">
        <v>5.886083121653024</v>
      </c>
      <c r="I1725" s="80">
        <v>9.267772420208832</v>
      </c>
      <c r="J1725" s="80">
        <v>9.844698960013625</v>
      </c>
      <c r="K1725" s="80">
        <v>5.30915658184823</v>
      </c>
      <c r="P1725" s="1"/>
      <c r="Q1725" s="1"/>
    </row>
    <row r="1726" spans="1:17" ht="12.75">
      <c r="A1726" s="11">
        <v>8072</v>
      </c>
      <c r="B1726" s="14">
        <v>80</v>
      </c>
      <c r="C1726" s="14">
        <v>72</v>
      </c>
      <c r="D1726" s="80">
        <v>0.7575149607291546</v>
      </c>
      <c r="E1726" s="80">
        <v>0.6096773299278433</v>
      </c>
      <c r="F1726" s="80">
        <v>0.7359687741728512</v>
      </c>
      <c r="G1726" s="80">
        <v>0.5822393934067988</v>
      </c>
      <c r="H1726" s="80">
        <v>5.886083121653024</v>
      </c>
      <c r="I1726" s="80">
        <v>9.0203343406864</v>
      </c>
      <c r="J1726" s="80">
        <v>9.654423467491657</v>
      </c>
      <c r="K1726" s="80">
        <v>5.251993994847766</v>
      </c>
      <c r="P1726" s="1"/>
      <c r="Q1726" s="1"/>
    </row>
    <row r="1727" spans="1:17" ht="12.75">
      <c r="A1727" s="11">
        <v>8073</v>
      </c>
      <c r="B1727" s="14">
        <v>80</v>
      </c>
      <c r="C1727" s="14">
        <v>73</v>
      </c>
      <c r="D1727" s="80">
        <v>0.7669617187922061</v>
      </c>
      <c r="E1727" s="80">
        <v>0.622009657758426</v>
      </c>
      <c r="F1727" s="80">
        <v>0.7436864130381635</v>
      </c>
      <c r="G1727" s="80">
        <v>0.5919592216117255</v>
      </c>
      <c r="H1727" s="80">
        <v>5.886083121653024</v>
      </c>
      <c r="I1727" s="80">
        <v>8.766099567326068</v>
      </c>
      <c r="J1727" s="80">
        <v>9.46300921253387</v>
      </c>
      <c r="K1727" s="80">
        <v>5.189173476445223</v>
      </c>
      <c r="P1727" s="1"/>
      <c r="Q1727" s="1"/>
    </row>
    <row r="1728" spans="1:17" ht="12.75">
      <c r="A1728" s="11">
        <v>8074</v>
      </c>
      <c r="B1728" s="14">
        <v>80</v>
      </c>
      <c r="C1728" s="14">
        <v>74</v>
      </c>
      <c r="D1728" s="80">
        <v>0.7766512867475946</v>
      </c>
      <c r="E1728" s="80">
        <v>0.6348568309722689</v>
      </c>
      <c r="F1728" s="80">
        <v>0.751566092719348</v>
      </c>
      <c r="G1728" s="80">
        <v>0.602007113341238</v>
      </c>
      <c r="H1728" s="80">
        <v>5.886083121653024</v>
      </c>
      <c r="I1728" s="80">
        <v>8.506256302654792</v>
      </c>
      <c r="J1728" s="80">
        <v>9.271512622205893</v>
      </c>
      <c r="K1728" s="80">
        <v>5.120826802101924</v>
      </c>
      <c r="P1728" s="1"/>
      <c r="Q1728" s="1"/>
    </row>
    <row r="1729" spans="1:17" ht="12.75">
      <c r="A1729" s="11">
        <v>8075</v>
      </c>
      <c r="B1729" s="14">
        <v>80</v>
      </c>
      <c r="C1729" s="14">
        <v>75</v>
      </c>
      <c r="D1729" s="80">
        <v>0.7865579906064215</v>
      </c>
      <c r="E1729" s="80">
        <v>0.6482040221593316</v>
      </c>
      <c r="F1729" s="80">
        <v>0.7595871665888277</v>
      </c>
      <c r="G1729" s="80">
        <v>0.6123664203795284</v>
      </c>
      <c r="H1729" s="80">
        <v>5.886083121653024</v>
      </c>
      <c r="I1729" s="80">
        <v>8.241080326984909</v>
      </c>
      <c r="J1729" s="80">
        <v>9.080602588742032</v>
      </c>
      <c r="K1729" s="80">
        <v>5.0465608598959015</v>
      </c>
      <c r="P1729" s="1"/>
      <c r="Q1729" s="1"/>
    </row>
    <row r="1730" spans="1:17" ht="12.75">
      <c r="A1730" s="11">
        <v>8076</v>
      </c>
      <c r="B1730" s="14">
        <v>80</v>
      </c>
      <c r="C1730" s="14">
        <v>76</v>
      </c>
      <c r="D1730" s="80">
        <v>0.7966434094955234</v>
      </c>
      <c r="E1730" s="80">
        <v>0.6620177396624504</v>
      </c>
      <c r="F1730" s="80">
        <v>0.7677262248816914</v>
      </c>
      <c r="G1730" s="80">
        <v>0.6230159566675703</v>
      </c>
      <c r="H1730" s="80">
        <v>5.886083121653024</v>
      </c>
      <c r="I1730" s="80">
        <v>7.971273340203032</v>
      </c>
      <c r="J1730" s="80">
        <v>8.891125975950766</v>
      </c>
      <c r="K1730" s="80">
        <v>4.966230485905291</v>
      </c>
      <c r="P1730" s="1"/>
      <c r="Q1730" s="1"/>
    </row>
    <row r="1731" spans="1:17" ht="12.75">
      <c r="A1731" s="11">
        <v>8077</v>
      </c>
      <c r="B1731" s="14">
        <v>80</v>
      </c>
      <c r="C1731" s="14">
        <v>77</v>
      </c>
      <c r="D1731" s="80">
        <v>0.806858592970037</v>
      </c>
      <c r="E1731" s="80">
        <v>0.6762472484765971</v>
      </c>
      <c r="F1731" s="80">
        <v>0.7759587412396194</v>
      </c>
      <c r="G1731" s="80">
        <v>0.633931851304958</v>
      </c>
      <c r="H1731" s="80">
        <v>5.886083121653024</v>
      </c>
      <c r="I1731" s="80">
        <v>7.697902479305659</v>
      </c>
      <c r="J1731" s="80">
        <v>8.704040031087422</v>
      </c>
      <c r="K1731" s="80">
        <v>4.879945569871262</v>
      </c>
      <c r="P1731" s="1"/>
      <c r="Q1731" s="1"/>
    </row>
    <row r="1732" spans="1:17" ht="12.75">
      <c r="A1732" s="11">
        <v>8078</v>
      </c>
      <c r="B1732" s="14">
        <v>80</v>
      </c>
      <c r="C1732" s="14">
        <v>78</v>
      </c>
      <c r="D1732" s="80">
        <v>0.8171458139169033</v>
      </c>
      <c r="E1732" s="80">
        <v>0.6908254830802446</v>
      </c>
      <c r="F1732" s="80">
        <v>0.7842609756411851</v>
      </c>
      <c r="G1732" s="80">
        <v>0.6450899082184246</v>
      </c>
      <c r="H1732" s="80">
        <v>5.886083121653024</v>
      </c>
      <c r="I1732" s="80">
        <v>7.422383396961946</v>
      </c>
      <c r="J1732" s="80">
        <v>8.52036189430683</v>
      </c>
      <c r="K1732" s="80">
        <v>4.78810462430814</v>
      </c>
      <c r="P1732" s="1"/>
      <c r="Q1732" s="1"/>
    </row>
    <row r="1733" spans="1:17" ht="12.75">
      <c r="A1733" s="11">
        <v>8079</v>
      </c>
      <c r="B1733" s="14">
        <v>80</v>
      </c>
      <c r="C1733" s="14">
        <v>79</v>
      </c>
      <c r="D1733" s="80">
        <v>0.8274632185973202</v>
      </c>
      <c r="E1733" s="80">
        <v>0.7057034221352598</v>
      </c>
      <c r="F1733" s="80">
        <v>0.7926098221494511</v>
      </c>
      <c r="G1733" s="80">
        <v>0.6564653553505722</v>
      </c>
      <c r="H1733" s="80">
        <v>5.886083121653024</v>
      </c>
      <c r="I1733" s="80">
        <v>7.145273192322084</v>
      </c>
      <c r="J1733" s="80">
        <v>8.340732008700474</v>
      </c>
      <c r="K1733" s="80">
        <v>4.690624305274634</v>
      </c>
      <c r="P1733" s="1"/>
      <c r="Q1733" s="1"/>
    </row>
    <row r="1734" spans="1:17" ht="12.75">
      <c r="A1734" s="11">
        <v>8080</v>
      </c>
      <c r="B1734" s="14">
        <v>80</v>
      </c>
      <c r="C1734" s="14">
        <v>80</v>
      </c>
      <c r="D1734" s="80">
        <v>0.8377771185938337</v>
      </c>
      <c r="E1734" s="80">
        <v>0.7208403247226993</v>
      </c>
      <c r="F1734" s="80">
        <v>0.8009793162781365</v>
      </c>
      <c r="G1734" s="80">
        <v>0.6680279390942846</v>
      </c>
      <c r="H1734" s="80">
        <v>5.886083121653024</v>
      </c>
      <c r="I1734" s="80">
        <v>6.866548106596771</v>
      </c>
      <c r="J1734" s="80">
        <v>8.165585247908192</v>
      </c>
      <c r="K1734" s="80">
        <v>4.587045980341603</v>
      </c>
      <c r="P1734" s="1"/>
      <c r="Q1734" s="1"/>
    </row>
    <row r="1735" spans="1:17" ht="12.75">
      <c r="A1735" s="11">
        <v>8081</v>
      </c>
      <c r="B1735" s="14">
        <v>80</v>
      </c>
      <c r="C1735" s="14">
        <v>81</v>
      </c>
      <c r="D1735" s="80">
        <v>0.8480369708769471</v>
      </c>
      <c r="E1735" s="80">
        <v>0.7361668300963166</v>
      </c>
      <c r="F1735" s="80">
        <v>0.8093397353390606</v>
      </c>
      <c r="G1735" s="80">
        <v>0.679740274669814</v>
      </c>
      <c r="H1735" s="80">
        <v>5.886083121653024</v>
      </c>
      <c r="I1735" s="80">
        <v>6.586841515746216</v>
      </c>
      <c r="J1735" s="80">
        <v>7.995583176279373</v>
      </c>
      <c r="K1735" s="80">
        <v>4.477341461119867</v>
      </c>
      <c r="P1735" s="1"/>
      <c r="Q1735" s="1"/>
    </row>
    <row r="1736" spans="1:17" ht="12.75">
      <c r="A1736" s="11">
        <v>8082</v>
      </c>
      <c r="B1736" s="14">
        <v>80</v>
      </c>
      <c r="C1736" s="14">
        <v>82</v>
      </c>
      <c r="D1736" s="80">
        <v>0.8581796046528172</v>
      </c>
      <c r="E1736" s="80">
        <v>0.7515889616549628</v>
      </c>
      <c r="F1736" s="80">
        <v>0.8176604865520016</v>
      </c>
      <c r="G1736" s="80">
        <v>0.6915614992579406</v>
      </c>
      <c r="H1736" s="80">
        <v>5.886083121653024</v>
      </c>
      <c r="I1736" s="80">
        <v>6.307369945701943</v>
      </c>
      <c r="J1736" s="80">
        <v>7.831518851330855</v>
      </c>
      <c r="K1736" s="80">
        <v>4.361934216024111</v>
      </c>
      <c r="P1736" s="1"/>
      <c r="Q1736" s="1"/>
    </row>
    <row r="1737" spans="1:17" ht="12.75">
      <c r="A1737" s="11">
        <v>8083</v>
      </c>
      <c r="B1737" s="14">
        <v>80</v>
      </c>
      <c r="C1737" s="14">
        <v>83</v>
      </c>
      <c r="D1737" s="80">
        <v>0.8681336211097945</v>
      </c>
      <c r="E1737" s="80">
        <v>0.7669930285107515</v>
      </c>
      <c r="F1737" s="80">
        <v>0.8259135483232498</v>
      </c>
      <c r="G1737" s="80">
        <v>0.703452073008539</v>
      </c>
      <c r="H1737" s="80">
        <v>5.886083121653024</v>
      </c>
      <c r="I1737" s="80">
        <v>6.029884548794651</v>
      </c>
      <c r="J1737" s="80">
        <v>7.674232884595919</v>
      </c>
      <c r="K1737" s="80">
        <v>4.241734785851755</v>
      </c>
      <c r="P1737" s="1"/>
      <c r="Q1737" s="1"/>
    </row>
    <row r="1738" spans="1:17" ht="12.75">
      <c r="A1738" s="11">
        <v>8084</v>
      </c>
      <c r="B1738" s="14">
        <v>80</v>
      </c>
      <c r="C1738" s="14">
        <v>84</v>
      </c>
      <c r="D1738" s="80">
        <v>0.8778542453623365</v>
      </c>
      <c r="E1738" s="80">
        <v>0.7822996633557694</v>
      </c>
      <c r="F1738" s="80">
        <v>0.8340734731078495</v>
      </c>
      <c r="G1738" s="80">
        <v>0.7153739569946351</v>
      </c>
      <c r="H1738" s="80">
        <v>5.886083121653024</v>
      </c>
      <c r="I1738" s="80">
        <v>5.754899091682715</v>
      </c>
      <c r="J1738" s="80">
        <v>7.524077278013844</v>
      </c>
      <c r="K1738" s="80">
        <v>4.116904935321895</v>
      </c>
      <c r="P1738" s="1"/>
      <c r="Q1738" s="1"/>
    </row>
    <row r="1739" spans="1:17" ht="12.75">
      <c r="A1739" s="11">
        <v>8085</v>
      </c>
      <c r="B1739" s="14">
        <v>80</v>
      </c>
      <c r="C1739" s="14">
        <v>85</v>
      </c>
      <c r="D1739" s="80">
        <v>0.8873117726639312</v>
      </c>
      <c r="E1739" s="80">
        <v>0.7974486937254202</v>
      </c>
      <c r="F1739" s="80">
        <v>0.8421111795840731</v>
      </c>
      <c r="G1739" s="80">
        <v>0.7272815530610074</v>
      </c>
      <c r="H1739" s="80">
        <v>5.886083121653024</v>
      </c>
      <c r="I1739" s="80">
        <v>5.482064905648727</v>
      </c>
      <c r="J1739" s="80">
        <v>7.381143348740299</v>
      </c>
      <c r="K1739" s="80">
        <v>3.9870046785614512</v>
      </c>
      <c r="P1739" s="1"/>
      <c r="Q1739" s="1"/>
    </row>
    <row r="1740" spans="1:17" ht="12.75">
      <c r="A1740" s="11">
        <v>8086</v>
      </c>
      <c r="B1740" s="14">
        <v>80</v>
      </c>
      <c r="C1740" s="14">
        <v>86</v>
      </c>
      <c r="D1740" s="80">
        <v>0.8964568817649821</v>
      </c>
      <c r="E1740" s="80">
        <v>0.8123442280800734</v>
      </c>
      <c r="F1740" s="80">
        <v>0.8499915366446356</v>
      </c>
      <c r="G1740" s="80">
        <v>0.7391176358516757</v>
      </c>
      <c r="H1740" s="80">
        <v>5.886083121653024</v>
      </c>
      <c r="I1740" s="80">
        <v>5.2119890821580235</v>
      </c>
      <c r="J1740" s="80">
        <v>7.245799155321663</v>
      </c>
      <c r="K1740" s="80">
        <v>3.8522730484893835</v>
      </c>
      <c r="P1740" s="1"/>
      <c r="Q1740" s="1"/>
    </row>
    <row r="1741" spans="1:17" ht="12.75">
      <c r="A1741" s="11">
        <v>8087</v>
      </c>
      <c r="B1741" s="14">
        <v>80</v>
      </c>
      <c r="C1741" s="14">
        <v>87</v>
      </c>
      <c r="D1741" s="80">
        <v>0.9052278116734102</v>
      </c>
      <c r="E1741" s="80">
        <v>0.8268640929299318</v>
      </c>
      <c r="F1741" s="80">
        <v>0.8576775626326519</v>
      </c>
      <c r="G1741" s="80">
        <v>0.7508191510352342</v>
      </c>
      <c r="H1741" s="80">
        <v>5.886083121653024</v>
      </c>
      <c r="I1741" s="80">
        <v>4.946121077754667</v>
      </c>
      <c r="J1741" s="80">
        <v>7.118561770890454</v>
      </c>
      <c r="K1741" s="80">
        <v>3.713642428517237</v>
      </c>
      <c r="P1741" s="1"/>
      <c r="Q1741" s="1"/>
    </row>
    <row r="1742" spans="1:17" ht="12.75">
      <c r="A1742" s="11">
        <v>8088</v>
      </c>
      <c r="B1742" s="14">
        <v>80</v>
      </c>
      <c r="C1742" s="14">
        <v>88</v>
      </c>
      <c r="D1742" s="80">
        <v>0.9135565611498345</v>
      </c>
      <c r="E1742" s="80">
        <v>0.8408689576419144</v>
      </c>
      <c r="F1742" s="80">
        <v>0.8651359403799966</v>
      </c>
      <c r="G1742" s="80">
        <v>0.762325613404021</v>
      </c>
      <c r="H1742" s="80">
        <v>5.886083121653024</v>
      </c>
      <c r="I1742" s="80">
        <v>4.686737143178807</v>
      </c>
      <c r="J1742" s="80">
        <v>7.0000004972946375</v>
      </c>
      <c r="K1742" s="80">
        <v>3.5728197675371938</v>
      </c>
      <c r="P1742" s="1"/>
      <c r="Q1742" s="1"/>
    </row>
    <row r="1743" spans="1:17" ht="12.75">
      <c r="A1743" s="11">
        <v>8089</v>
      </c>
      <c r="B1743" s="14">
        <v>80</v>
      </c>
      <c r="C1743" s="14">
        <v>89</v>
      </c>
      <c r="D1743" s="80">
        <v>0.9213886261236022</v>
      </c>
      <c r="E1743" s="80">
        <v>0.8542359641964926</v>
      </c>
      <c r="F1743" s="80">
        <v>0.8723425681445128</v>
      </c>
      <c r="G1743" s="80">
        <v>0.7735882755715356</v>
      </c>
      <c r="H1743" s="80">
        <v>5.886083121653024</v>
      </c>
      <c r="I1743" s="80">
        <v>4.436086549987851</v>
      </c>
      <c r="J1743" s="80">
        <v>6.890465127149691</v>
      </c>
      <c r="K1743" s="80">
        <v>3.4317045444911844</v>
      </c>
      <c r="P1743" s="1"/>
      <c r="Q1743" s="1"/>
    </row>
    <row r="1744" spans="1:17" ht="12.75">
      <c r="A1744" s="11">
        <v>8090</v>
      </c>
      <c r="B1744" s="14">
        <v>80</v>
      </c>
      <c r="C1744" s="14">
        <v>90</v>
      </c>
      <c r="D1744" s="80">
        <v>0.928698549554726</v>
      </c>
      <c r="E1744" s="80">
        <v>0.8668881667440792</v>
      </c>
      <c r="F1744" s="80">
        <v>0.8792834588869622</v>
      </c>
      <c r="G1744" s="80">
        <v>0.784572571770649</v>
      </c>
      <c r="H1744" s="80">
        <v>5.886083121653024</v>
      </c>
      <c r="I1744" s="80">
        <v>4.195454194507296</v>
      </c>
      <c r="J1744" s="80">
        <v>6.789899029029774</v>
      </c>
      <c r="K1744" s="80">
        <v>3.291638287130546</v>
      </c>
      <c r="P1744" s="1"/>
      <c r="Q1744" s="1"/>
    </row>
    <row r="1745" spans="1:17" ht="12.75">
      <c r="A1745" s="11">
        <v>8140</v>
      </c>
      <c r="B1745" s="14">
        <v>81</v>
      </c>
      <c r="C1745" s="14">
        <v>40</v>
      </c>
      <c r="D1745" s="80">
        <v>0.5904258294608888</v>
      </c>
      <c r="E1745" s="80">
        <v>0.41886822425723996</v>
      </c>
      <c r="F1745" s="80">
        <v>0.6037938272241206</v>
      </c>
      <c r="G1745" s="80">
        <v>0.4324531999623541</v>
      </c>
      <c r="H1745" s="80">
        <v>5.638351333320614</v>
      </c>
      <c r="I1745" s="80">
        <v>13.783123951665887</v>
      </c>
      <c r="J1745" s="80">
        <v>13.46091922661082</v>
      </c>
      <c r="K1745" s="80">
        <v>5.96055605837568</v>
      </c>
      <c r="P1745" s="1"/>
      <c r="Q1745" s="1"/>
    </row>
    <row r="1746" spans="1:17" ht="12.75">
      <c r="A1746" s="11">
        <v>8141</v>
      </c>
      <c r="B1746" s="14">
        <v>81</v>
      </c>
      <c r="C1746" s="14">
        <v>41</v>
      </c>
      <c r="D1746" s="80">
        <v>0.591516954207285</v>
      </c>
      <c r="E1746" s="80">
        <v>0.419967394202794</v>
      </c>
      <c r="F1746" s="80">
        <v>0.6037547284666326</v>
      </c>
      <c r="G1746" s="80">
        <v>0.43241308728199634</v>
      </c>
      <c r="H1746" s="80">
        <v>5.638351333320614</v>
      </c>
      <c r="I1746" s="80">
        <v>13.720078455574168</v>
      </c>
      <c r="J1746" s="80">
        <v>13.425688306168752</v>
      </c>
      <c r="K1746" s="80">
        <v>5.93274148272603</v>
      </c>
      <c r="P1746" s="1"/>
      <c r="Q1746" s="1"/>
    </row>
    <row r="1747" spans="1:17" ht="12.75">
      <c r="A1747" s="11">
        <v>8142</v>
      </c>
      <c r="B1747" s="14">
        <v>81</v>
      </c>
      <c r="C1747" s="14">
        <v>42</v>
      </c>
      <c r="D1747" s="80">
        <v>0.5927254822043758</v>
      </c>
      <c r="E1747" s="80">
        <v>0.4211868224882496</v>
      </c>
      <c r="F1747" s="80">
        <v>0.6038280723678442</v>
      </c>
      <c r="G1747" s="80">
        <v>0.43248833500893347</v>
      </c>
      <c r="H1747" s="80">
        <v>5.638351333320614</v>
      </c>
      <c r="I1747" s="80">
        <v>13.653405095911355</v>
      </c>
      <c r="J1747" s="80">
        <v>13.386817992098777</v>
      </c>
      <c r="K1747" s="80">
        <v>5.90493843713319</v>
      </c>
      <c r="P1747" s="1"/>
      <c r="Q1747" s="1"/>
    </row>
    <row r="1748" spans="1:17" ht="12.75">
      <c r="A1748" s="11">
        <v>8143</v>
      </c>
      <c r="B1748" s="14">
        <v>81</v>
      </c>
      <c r="C1748" s="14">
        <v>43</v>
      </c>
      <c r="D1748" s="80">
        <v>0.5940649311471821</v>
      </c>
      <c r="E1748" s="80">
        <v>0.42254080193638316</v>
      </c>
      <c r="F1748" s="80">
        <v>0.6040313466514641</v>
      </c>
      <c r="G1748" s="80">
        <v>0.4326969271140601</v>
      </c>
      <c r="H1748" s="80">
        <v>5.638351333320614</v>
      </c>
      <c r="I1748" s="80">
        <v>13.582810729810578</v>
      </c>
      <c r="J1748" s="80">
        <v>13.34392159877027</v>
      </c>
      <c r="K1748" s="80">
        <v>5.877240464360922</v>
      </c>
      <c r="P1748" s="1"/>
      <c r="Q1748" s="1"/>
    </row>
    <row r="1749" spans="1:17" ht="12.75">
      <c r="A1749" s="11">
        <v>8144</v>
      </c>
      <c r="B1749" s="14">
        <v>81</v>
      </c>
      <c r="C1749" s="14">
        <v>44</v>
      </c>
      <c r="D1749" s="80">
        <v>0.5955506420791435</v>
      </c>
      <c r="E1749" s="80">
        <v>0.4240456510864072</v>
      </c>
      <c r="F1749" s="80">
        <v>0.6043832620959148</v>
      </c>
      <c r="G1749" s="80">
        <v>0.43305819261208334</v>
      </c>
      <c r="H1749" s="80">
        <v>5.638351333320614</v>
      </c>
      <c r="I1749" s="80">
        <v>13.507939235273321</v>
      </c>
      <c r="J1749" s="80">
        <v>13.296566817452621</v>
      </c>
      <c r="K1749" s="80">
        <v>5.849723751141312</v>
      </c>
      <c r="P1749" s="1"/>
      <c r="Q1749" s="1"/>
    </row>
    <row r="1750" spans="1:17" ht="12.75">
      <c r="A1750" s="11">
        <v>8145</v>
      </c>
      <c r="B1750" s="14">
        <v>81</v>
      </c>
      <c r="C1750" s="14">
        <v>45</v>
      </c>
      <c r="D1750" s="80">
        <v>0.5971989467196583</v>
      </c>
      <c r="E1750" s="80">
        <v>0.4257189183338491</v>
      </c>
      <c r="F1750" s="80">
        <v>0.6049026976864955</v>
      </c>
      <c r="G1750" s="80">
        <v>0.4335917621540656</v>
      </c>
      <c r="H1750" s="80">
        <v>5.638351333320614</v>
      </c>
      <c r="I1750" s="80">
        <v>13.428395766034505</v>
      </c>
      <c r="J1750" s="80">
        <v>13.244305316258025</v>
      </c>
      <c r="K1750" s="80">
        <v>5.822441783097094</v>
      </c>
      <c r="P1750" s="1"/>
      <c r="Q1750" s="1"/>
    </row>
    <row r="1751" spans="1:17" ht="12.75">
      <c r="A1751" s="11">
        <v>8146</v>
      </c>
      <c r="B1751" s="14">
        <v>81</v>
      </c>
      <c r="C1751" s="14">
        <v>46</v>
      </c>
      <c r="D1751" s="80">
        <v>0.5990242520249957</v>
      </c>
      <c r="E1751" s="80">
        <v>0.4275764610584093</v>
      </c>
      <c r="F1751" s="80">
        <v>0.6056080519603748</v>
      </c>
      <c r="G1751" s="80">
        <v>0.43431694568503415</v>
      </c>
      <c r="H1751" s="80">
        <v>5.638351333320614</v>
      </c>
      <c r="I1751" s="80">
        <v>13.343896372494022</v>
      </c>
      <c r="J1751" s="80">
        <v>13.186767389775426</v>
      </c>
      <c r="K1751" s="80">
        <v>5.79548031603921</v>
      </c>
      <c r="P1751" s="1"/>
      <c r="Q1751" s="1"/>
    </row>
    <row r="1752" spans="1:17" ht="12.75">
      <c r="A1752" s="11">
        <v>8147</v>
      </c>
      <c r="B1752" s="14">
        <v>81</v>
      </c>
      <c r="C1752" s="14">
        <v>47</v>
      </c>
      <c r="D1752" s="80">
        <v>0.6010401594012795</v>
      </c>
      <c r="E1752" s="80">
        <v>0.42963360511443166</v>
      </c>
      <c r="F1752" s="80">
        <v>0.6065177177525323</v>
      </c>
      <c r="G1752" s="80">
        <v>0.43525326836184425</v>
      </c>
      <c r="H1752" s="80">
        <v>5.638351333320614</v>
      </c>
      <c r="I1752" s="80">
        <v>13.254217516930261</v>
      </c>
      <c r="J1752" s="80">
        <v>13.123627356428171</v>
      </c>
      <c r="K1752" s="80">
        <v>5.7689414938227035</v>
      </c>
      <c r="P1752" s="1"/>
      <c r="Q1752" s="1"/>
    </row>
    <row r="1753" spans="1:17" ht="12.75">
      <c r="A1753" s="11">
        <v>8148</v>
      </c>
      <c r="B1753" s="14">
        <v>81</v>
      </c>
      <c r="C1753" s="14">
        <v>48</v>
      </c>
      <c r="D1753" s="80">
        <v>0.6032588381283064</v>
      </c>
      <c r="E1753" s="80">
        <v>0.4319045324391393</v>
      </c>
      <c r="F1753" s="80">
        <v>0.6076503842741139</v>
      </c>
      <c r="G1753" s="80">
        <v>0.43642083670007126</v>
      </c>
      <c r="H1753" s="80">
        <v>5.638351333320614</v>
      </c>
      <c r="I1753" s="80">
        <v>13.159238816679528</v>
      </c>
      <c r="J1753" s="80">
        <v>13.054624135288805</v>
      </c>
      <c r="K1753" s="80">
        <v>5.742966014711335</v>
      </c>
      <c r="P1753" s="1"/>
      <c r="Q1753" s="1"/>
    </row>
    <row r="1754" spans="1:17" ht="12.75">
      <c r="A1754" s="11">
        <v>8149</v>
      </c>
      <c r="B1754" s="14">
        <v>81</v>
      </c>
      <c r="C1754" s="14">
        <v>49</v>
      </c>
      <c r="D1754" s="80">
        <v>0.6056941851465287</v>
      </c>
      <c r="E1754" s="80">
        <v>0.4344055507950414</v>
      </c>
      <c r="F1754" s="80">
        <v>0.6090250529974115</v>
      </c>
      <c r="G1754" s="80">
        <v>0.4378404185566385</v>
      </c>
      <c r="H1754" s="80">
        <v>5.638351333320614</v>
      </c>
      <c r="I1754" s="80">
        <v>13.058770494396668</v>
      </c>
      <c r="J1754" s="80">
        <v>12.979464288615564</v>
      </c>
      <c r="K1754" s="80">
        <v>5.717657539101719</v>
      </c>
      <c r="P1754" s="1"/>
      <c r="Q1754" s="1"/>
    </row>
    <row r="1755" spans="1:17" ht="12.75">
      <c r="A1755" s="11">
        <v>8150</v>
      </c>
      <c r="B1755" s="14">
        <v>81</v>
      </c>
      <c r="C1755" s="14">
        <v>50</v>
      </c>
      <c r="D1755" s="80">
        <v>0.6083618271019129</v>
      </c>
      <c r="E1755" s="80">
        <v>0.4371551738697928</v>
      </c>
      <c r="F1755" s="80">
        <v>0.6106601238276393</v>
      </c>
      <c r="G1755" s="80">
        <v>0.4395325681646822</v>
      </c>
      <c r="H1755" s="80">
        <v>5.638351333320614</v>
      </c>
      <c r="I1755" s="80">
        <v>12.952536001165964</v>
      </c>
      <c r="J1755" s="80">
        <v>12.897825921648598</v>
      </c>
      <c r="K1755" s="80">
        <v>5.693061412837979</v>
      </c>
      <c r="P1755" s="1"/>
      <c r="Q1755" s="1"/>
    </row>
    <row r="1756" spans="1:17" ht="12.75">
      <c r="A1756" s="11">
        <v>8151</v>
      </c>
      <c r="B1756" s="14">
        <v>81</v>
      </c>
      <c r="C1756" s="14">
        <v>51</v>
      </c>
      <c r="D1756" s="80">
        <v>0.6112765076893104</v>
      </c>
      <c r="E1756" s="80">
        <v>0.44017150384007103</v>
      </c>
      <c r="F1756" s="80">
        <v>0.6125720924229255</v>
      </c>
      <c r="G1756" s="80">
        <v>0.441516340472556</v>
      </c>
      <c r="H1756" s="80">
        <v>5.638351333320614</v>
      </c>
      <c r="I1756" s="80">
        <v>12.840287284823646</v>
      </c>
      <c r="J1756" s="80">
        <v>12.809441965532631</v>
      </c>
      <c r="K1756" s="80">
        <v>5.669196652611628</v>
      </c>
      <c r="P1756" s="1"/>
      <c r="Q1756" s="1"/>
    </row>
    <row r="1757" spans="1:17" ht="12.75">
      <c r="A1757" s="11">
        <v>8152</v>
      </c>
      <c r="B1757" s="14">
        <v>81</v>
      </c>
      <c r="C1757" s="14">
        <v>52</v>
      </c>
      <c r="D1757" s="80">
        <v>0.6144508102699419</v>
      </c>
      <c r="E1757" s="80">
        <v>0.4434709465155045</v>
      </c>
      <c r="F1757" s="80">
        <v>0.6147748214642034</v>
      </c>
      <c r="G1757" s="80">
        <v>0.4438085814423539</v>
      </c>
      <c r="H1757" s="80">
        <v>5.638351333320614</v>
      </c>
      <c r="I1757" s="80">
        <v>12.721857266955888</v>
      </c>
      <c r="J1757" s="80">
        <v>12.714139173316706</v>
      </c>
      <c r="K1757" s="80">
        <v>5.646069426959794</v>
      </c>
      <c r="P1757" s="1"/>
      <c r="Q1757" s="1"/>
    </row>
    <row r="1758" spans="1:17" ht="12.75">
      <c r="A1758" s="11">
        <v>8153</v>
      </c>
      <c r="B1758" s="14">
        <v>81</v>
      </c>
      <c r="C1758" s="14">
        <v>53</v>
      </c>
      <c r="D1758" s="80">
        <v>0.6178958656800736</v>
      </c>
      <c r="E1758" s="80">
        <v>0.4470689658505928</v>
      </c>
      <c r="F1758" s="80">
        <v>0.6172790386262095</v>
      </c>
      <c r="G1758" s="80">
        <v>0.446423433121978</v>
      </c>
      <c r="H1758" s="80">
        <v>5.638351333320614</v>
      </c>
      <c r="I1758" s="80">
        <v>12.597108745540904</v>
      </c>
      <c r="J1758" s="80">
        <v>12.611815545266253</v>
      </c>
      <c r="K1758" s="80">
        <v>5.6236445335952645</v>
      </c>
      <c r="P1758" s="1"/>
      <c r="Q1758" s="1"/>
    </row>
    <row r="1759" spans="1:17" ht="12.75">
      <c r="A1759" s="11">
        <v>8154</v>
      </c>
      <c r="B1759" s="14">
        <v>81</v>
      </c>
      <c r="C1759" s="14">
        <v>54</v>
      </c>
      <c r="D1759" s="80">
        <v>0.6216266113261836</v>
      </c>
      <c r="E1759" s="80">
        <v>0.4509856449547456</v>
      </c>
      <c r="F1759" s="80">
        <v>0.6200915380209147</v>
      </c>
      <c r="G1759" s="80">
        <v>0.44937150188322644</v>
      </c>
      <c r="H1759" s="80">
        <v>5.638351333320614</v>
      </c>
      <c r="I1759" s="80">
        <v>12.465635700008683</v>
      </c>
      <c r="J1759" s="80">
        <v>12.50228559688723</v>
      </c>
      <c r="K1759" s="80">
        <v>5.601701436442067</v>
      </c>
      <c r="P1759" s="1"/>
      <c r="Q1759" s="1"/>
    </row>
    <row r="1760" spans="1:17" ht="12.75">
      <c r="A1760" s="11">
        <v>8155</v>
      </c>
      <c r="B1760" s="14">
        <v>81</v>
      </c>
      <c r="C1760" s="14">
        <v>55</v>
      </c>
      <c r="D1760" s="80">
        <v>0.6256578529249395</v>
      </c>
      <c r="E1760" s="80">
        <v>0.45524169844858287</v>
      </c>
      <c r="F1760" s="80">
        <v>0.6232143286368614</v>
      </c>
      <c r="G1760" s="80">
        <v>0.45265892985349315</v>
      </c>
      <c r="H1760" s="80">
        <v>5.638351333320614</v>
      </c>
      <c r="I1760" s="80">
        <v>12.326958079647275</v>
      </c>
      <c r="J1760" s="80">
        <v>12.385401760285884</v>
      </c>
      <c r="K1760" s="80">
        <v>5.579907652682007</v>
      </c>
      <c r="P1760" s="1"/>
      <c r="Q1760" s="1"/>
    </row>
    <row r="1761" spans="1:17" ht="12.75">
      <c r="A1761" s="11">
        <v>8156</v>
      </c>
      <c r="B1761" s="14">
        <v>81</v>
      </c>
      <c r="C1761" s="14">
        <v>56</v>
      </c>
      <c r="D1761" s="80">
        <v>0.6299967248554518</v>
      </c>
      <c r="E1761" s="80">
        <v>0.4598505249223681</v>
      </c>
      <c r="F1761" s="80">
        <v>0.6266449342161639</v>
      </c>
      <c r="G1761" s="80">
        <v>0.4562876344425242</v>
      </c>
      <c r="H1761" s="80">
        <v>5.638351333320614</v>
      </c>
      <c r="I1761" s="80">
        <v>12.18092293242958</v>
      </c>
      <c r="J1761" s="80">
        <v>12.261269755585207</v>
      </c>
      <c r="K1761" s="80">
        <v>5.558004510164988</v>
      </c>
      <c r="P1761" s="1"/>
      <c r="Q1761" s="1"/>
    </row>
    <row r="1762" spans="1:17" ht="12.75">
      <c r="A1762" s="11">
        <v>8157</v>
      </c>
      <c r="B1762" s="14">
        <v>81</v>
      </c>
      <c r="C1762" s="14">
        <v>57</v>
      </c>
      <c r="D1762" s="80">
        <v>0.6346435778162896</v>
      </c>
      <c r="E1762" s="80">
        <v>0.4648189790421603</v>
      </c>
      <c r="F1762" s="80">
        <v>0.6303776435041193</v>
      </c>
      <c r="G1762" s="80">
        <v>0.46025653751513884</v>
      </c>
      <c r="H1762" s="80">
        <v>5.638351333320614</v>
      </c>
      <c r="I1762" s="80">
        <v>12.027672503994053</v>
      </c>
      <c r="J1762" s="80">
        <v>12.130208936260326</v>
      </c>
      <c r="K1762" s="80">
        <v>5.5358149010543425</v>
      </c>
      <c r="P1762" s="1"/>
      <c r="Q1762" s="1"/>
    </row>
    <row r="1763" spans="1:17" ht="12.75">
      <c r="A1763" s="11">
        <v>8158</v>
      </c>
      <c r="B1763" s="14">
        <v>81</v>
      </c>
      <c r="C1763" s="14">
        <v>58</v>
      </c>
      <c r="D1763" s="80">
        <v>0.6395918421922623</v>
      </c>
      <c r="E1763" s="80">
        <v>0.4701470208778675</v>
      </c>
      <c r="F1763" s="80">
        <v>0.634405061231393</v>
      </c>
      <c r="G1763" s="80">
        <v>0.4645631315853094</v>
      </c>
      <c r="H1763" s="80">
        <v>5.638351333320614</v>
      </c>
      <c r="I1763" s="80">
        <v>11.867672523703659</v>
      </c>
      <c r="J1763" s="80">
        <v>11.992740744783571</v>
      </c>
      <c r="K1763" s="80">
        <v>5.513283112240703</v>
      </c>
      <c r="P1763" s="1"/>
      <c r="Q1763" s="1"/>
    </row>
    <row r="1764" spans="1:17" ht="12.75">
      <c r="A1764" s="11">
        <v>8159</v>
      </c>
      <c r="B1764" s="14">
        <v>81</v>
      </c>
      <c r="C1764" s="14">
        <v>59</v>
      </c>
      <c r="D1764" s="80">
        <v>0.6448356522867734</v>
      </c>
      <c r="E1764" s="80">
        <v>0.4758357565719804</v>
      </c>
      <c r="F1764" s="80">
        <v>0.6387194310726768</v>
      </c>
      <c r="G1764" s="80">
        <v>0.4692048396576923</v>
      </c>
      <c r="H1764" s="80">
        <v>5.638351333320614</v>
      </c>
      <c r="I1764" s="80">
        <v>11.701337267243586</v>
      </c>
      <c r="J1764" s="80">
        <v>11.849364524306596</v>
      </c>
      <c r="K1764" s="80">
        <v>5.490324076257606</v>
      </c>
      <c r="P1764" s="1"/>
      <c r="Q1764" s="1"/>
    </row>
    <row r="1765" spans="1:17" ht="12.75">
      <c r="A1765" s="11">
        <v>8160</v>
      </c>
      <c r="B1765" s="14">
        <v>81</v>
      </c>
      <c r="C1765" s="14">
        <v>60</v>
      </c>
      <c r="D1765" s="80">
        <v>0.6503741011595061</v>
      </c>
      <c r="E1765" s="80">
        <v>0.4818921318220649</v>
      </c>
      <c r="F1765" s="80">
        <v>0.6433130084992533</v>
      </c>
      <c r="G1765" s="80">
        <v>0.47417938885640093</v>
      </c>
      <c r="H1765" s="80">
        <v>5.638351333320614</v>
      </c>
      <c r="I1765" s="80">
        <v>11.52882058486999</v>
      </c>
      <c r="J1765" s="80">
        <v>11.700442819021857</v>
      </c>
      <c r="K1765" s="80">
        <v>5.466729099168747</v>
      </c>
      <c r="P1765" s="1"/>
      <c r="Q1765" s="1"/>
    </row>
    <row r="1766" spans="1:17" ht="12.75">
      <c r="A1766" s="11">
        <v>8161</v>
      </c>
      <c r="B1766" s="14">
        <v>81</v>
      </c>
      <c r="C1766" s="14">
        <v>61</v>
      </c>
      <c r="D1766" s="80">
        <v>0.6562050166137251</v>
      </c>
      <c r="E1766" s="80">
        <v>0.48832227023500363</v>
      </c>
      <c r="F1766" s="80">
        <v>0.6481782563337153</v>
      </c>
      <c r="G1766" s="80">
        <v>0.47948500560124646</v>
      </c>
      <c r="H1766" s="80">
        <v>5.638351333320614</v>
      </c>
      <c r="I1766" s="80">
        <v>11.350340060338736</v>
      </c>
      <c r="J1766" s="80">
        <v>11.54637352625178</v>
      </c>
      <c r="K1766" s="80">
        <v>5.442317867407571</v>
      </c>
      <c r="P1766" s="1"/>
      <c r="Q1766" s="1"/>
    </row>
    <row r="1767" spans="1:17" ht="12.75">
      <c r="A1767" s="11">
        <v>8162</v>
      </c>
      <c r="B1767" s="14">
        <v>81</v>
      </c>
      <c r="C1767" s="14">
        <v>62</v>
      </c>
      <c r="D1767" s="80">
        <v>0.6623257200995382</v>
      </c>
      <c r="E1767" s="80">
        <v>0.49513228329556</v>
      </c>
      <c r="F1767" s="80">
        <v>0.6533085691292618</v>
      </c>
      <c r="G1767" s="80">
        <v>0.48512120457085567</v>
      </c>
      <c r="H1767" s="80">
        <v>5.638351333320614</v>
      </c>
      <c r="I1767" s="80">
        <v>11.166150695052348</v>
      </c>
      <c r="J1767" s="80">
        <v>11.38756555276947</v>
      </c>
      <c r="K1767" s="80">
        <v>5.416936475603492</v>
      </c>
      <c r="P1767" s="1"/>
      <c r="Q1767" s="1"/>
    </row>
    <row r="1768" spans="1:17" ht="12.75">
      <c r="A1768" s="11">
        <v>8163</v>
      </c>
      <c r="B1768" s="14">
        <v>81</v>
      </c>
      <c r="C1768" s="14">
        <v>63</v>
      </c>
      <c r="D1768" s="80">
        <v>0.6687331264586914</v>
      </c>
      <c r="E1768" s="80">
        <v>0.5023283762054237</v>
      </c>
      <c r="F1768" s="80">
        <v>0.6586989781688387</v>
      </c>
      <c r="G1768" s="80">
        <v>0.4910895969270004</v>
      </c>
      <c r="H1768" s="80">
        <v>5.638351333320614</v>
      </c>
      <c r="I1768" s="80">
        <v>10.976552833162348</v>
      </c>
      <c r="J1768" s="80">
        <v>11.22443325999734</v>
      </c>
      <c r="K1768" s="80">
        <v>5.390470906485621</v>
      </c>
      <c r="P1768" s="1"/>
      <c r="Q1768" s="1"/>
    </row>
    <row r="1769" spans="1:17" ht="12.75">
      <c r="A1769" s="11">
        <v>8164</v>
      </c>
      <c r="B1769" s="14">
        <v>81</v>
      </c>
      <c r="C1769" s="14">
        <v>64</v>
      </c>
      <c r="D1769" s="80">
        <v>0.6754209839477305</v>
      </c>
      <c r="E1769" s="80">
        <v>0.5099136980101111</v>
      </c>
      <c r="F1769" s="80">
        <v>0.6643470842896251</v>
      </c>
      <c r="G1769" s="80">
        <v>0.4973950017069279</v>
      </c>
      <c r="H1769" s="80">
        <v>5.638351333320614</v>
      </c>
      <c r="I1769" s="80">
        <v>10.78204688352501</v>
      </c>
      <c r="J1769" s="80">
        <v>11.057461988810527</v>
      </c>
      <c r="K1769" s="80">
        <v>5.3629362280351</v>
      </c>
      <c r="P1769" s="1"/>
      <c r="Q1769" s="1"/>
    </row>
    <row r="1770" spans="1:17" ht="12.75">
      <c r="A1770" s="11">
        <v>8165</v>
      </c>
      <c r="B1770" s="14">
        <v>81</v>
      </c>
      <c r="C1770" s="14">
        <v>65</v>
      </c>
      <c r="D1770" s="80">
        <v>0.6823865428600013</v>
      </c>
      <c r="E1770" s="80">
        <v>0.5178958514787807</v>
      </c>
      <c r="F1770" s="80">
        <v>0.6702538700538613</v>
      </c>
      <c r="G1770" s="80">
        <v>0.504046490498912</v>
      </c>
      <c r="H1770" s="80">
        <v>5.638351333320614</v>
      </c>
      <c r="I1770" s="80">
        <v>10.583019649789476</v>
      </c>
      <c r="J1770" s="80">
        <v>10.887037069752681</v>
      </c>
      <c r="K1770" s="80">
        <v>5.33433391335741</v>
      </c>
      <c r="P1770" s="1"/>
      <c r="Q1770" s="1"/>
    </row>
    <row r="1771" spans="1:17" ht="12.75">
      <c r="A1771" s="11">
        <v>8166</v>
      </c>
      <c r="B1771" s="14">
        <v>81</v>
      </c>
      <c r="C1771" s="14">
        <v>66</v>
      </c>
      <c r="D1771" s="80">
        <v>0.6896351655855761</v>
      </c>
      <c r="E1771" s="80">
        <v>0.5262924858260627</v>
      </c>
      <c r="F1771" s="80">
        <v>0.6764230398489962</v>
      </c>
      <c r="G1771" s="80">
        <v>0.5110568257185624</v>
      </c>
      <c r="H1771" s="80">
        <v>5.638351333320614</v>
      </c>
      <c r="I1771" s="80">
        <v>10.379509973405066</v>
      </c>
      <c r="J1771" s="80">
        <v>10.713341887203125</v>
      </c>
      <c r="K1771" s="80">
        <v>5.304519419522553</v>
      </c>
      <c r="P1771" s="1"/>
      <c r="Q1771" s="1"/>
    </row>
    <row r="1772" spans="1:17" ht="12.75">
      <c r="A1772" s="11">
        <v>8167</v>
      </c>
      <c r="B1772" s="14">
        <v>81</v>
      </c>
      <c r="C1772" s="14">
        <v>67</v>
      </c>
      <c r="D1772" s="80">
        <v>0.6971799114265961</v>
      </c>
      <c r="E1772" s="80">
        <v>0.5351313800052252</v>
      </c>
      <c r="F1772" s="80">
        <v>0.6828594226892281</v>
      </c>
      <c r="G1772" s="80">
        <v>0.5184408061312892</v>
      </c>
      <c r="H1772" s="80">
        <v>5.638351333320614</v>
      </c>
      <c r="I1772" s="80">
        <v>10.171201717661095</v>
      </c>
      <c r="J1772" s="80">
        <v>10.536387033153538</v>
      </c>
      <c r="K1772" s="80">
        <v>5.273166017828171</v>
      </c>
      <c r="P1772" s="1"/>
      <c r="Q1772" s="1"/>
    </row>
    <row r="1773" spans="1:17" ht="12.75">
      <c r="A1773" s="11">
        <v>8168</v>
      </c>
      <c r="B1773" s="14">
        <v>81</v>
      </c>
      <c r="C1773" s="14">
        <v>68</v>
      </c>
      <c r="D1773" s="80">
        <v>0.7050415232388957</v>
      </c>
      <c r="E1773" s="80">
        <v>0.5444510664821617</v>
      </c>
      <c r="F1773" s="80">
        <v>0.689566995101262</v>
      </c>
      <c r="G1773" s="80">
        <v>0.5262130856926542</v>
      </c>
      <c r="H1773" s="80">
        <v>5.638351333320614</v>
      </c>
      <c r="I1773" s="80">
        <v>9.957383952091014</v>
      </c>
      <c r="J1773" s="80">
        <v>10.356029550555299</v>
      </c>
      <c r="K1773" s="80">
        <v>5.239705734856329</v>
      </c>
      <c r="P1773" s="1"/>
      <c r="Q1773" s="1"/>
    </row>
    <row r="1774" spans="1:17" ht="12.75">
      <c r="A1774" s="11">
        <v>8169</v>
      </c>
      <c r="B1774" s="14">
        <v>81</v>
      </c>
      <c r="C1774" s="14">
        <v>69</v>
      </c>
      <c r="D1774" s="80">
        <v>0.7132581601198893</v>
      </c>
      <c r="E1774" s="80">
        <v>0.554313335054569</v>
      </c>
      <c r="F1774" s="80">
        <v>0.6965453901657243</v>
      </c>
      <c r="G1774" s="80">
        <v>0.5343840782106595</v>
      </c>
      <c r="H1774" s="80">
        <v>5.638351333320614</v>
      </c>
      <c r="I1774" s="80">
        <v>9.736404867527444</v>
      </c>
      <c r="J1774" s="80">
        <v>10.171776460628626</v>
      </c>
      <c r="K1774" s="80">
        <v>5.2029797402194315</v>
      </c>
      <c r="P1774" s="1"/>
      <c r="Q1774" s="1"/>
    </row>
    <row r="1775" spans="1:17" ht="12.75">
      <c r="A1775" s="11">
        <v>8170</v>
      </c>
      <c r="B1775" s="14">
        <v>81</v>
      </c>
      <c r="C1775" s="14">
        <v>70</v>
      </c>
      <c r="D1775" s="80">
        <v>0.7218622873011659</v>
      </c>
      <c r="E1775" s="80">
        <v>0.564776612600504</v>
      </c>
      <c r="F1775" s="80">
        <v>0.7037861569736983</v>
      </c>
      <c r="G1775" s="80">
        <v>0.5429552853181631</v>
      </c>
      <c r="H1775" s="80">
        <v>5.638351333320614</v>
      </c>
      <c r="I1775" s="80">
        <v>9.506681920448004</v>
      </c>
      <c r="J1775" s="80">
        <v>9.98333005922275</v>
      </c>
      <c r="K1775" s="80">
        <v>5.1617031945458685</v>
      </c>
      <c r="P1775" s="1"/>
      <c r="Q1775" s="1"/>
    </row>
    <row r="1776" spans="1:17" ht="12.75">
      <c r="A1776" s="11">
        <v>8171</v>
      </c>
      <c r="B1776" s="14">
        <v>81</v>
      </c>
      <c r="C1776" s="14">
        <v>71</v>
      </c>
      <c r="D1776" s="80">
        <v>0.7308574569222808</v>
      </c>
      <c r="E1776" s="80">
        <v>0.575867117085509</v>
      </c>
      <c r="F1776" s="80">
        <v>0.7112730250449535</v>
      </c>
      <c r="G1776" s="80">
        <v>0.5519190944767522</v>
      </c>
      <c r="H1776" s="80">
        <v>5.638351333320614</v>
      </c>
      <c r="I1776" s="80">
        <v>9.267772420208832</v>
      </c>
      <c r="J1776" s="80">
        <v>9.791063191551169</v>
      </c>
      <c r="K1776" s="80">
        <v>5.115060561978277</v>
      </c>
      <c r="P1776" s="1"/>
      <c r="Q1776" s="1"/>
    </row>
    <row r="1777" spans="1:17" ht="12.75">
      <c r="A1777" s="11">
        <v>8172</v>
      </c>
      <c r="B1777" s="14">
        <v>81</v>
      </c>
      <c r="C1777" s="14">
        <v>72</v>
      </c>
      <c r="D1777" s="80">
        <v>0.7402197678054827</v>
      </c>
      <c r="E1777" s="80">
        <v>0.5875784914200549</v>
      </c>
      <c r="F1777" s="80">
        <v>0.7189853045061291</v>
      </c>
      <c r="G1777" s="80">
        <v>0.5612623391716346</v>
      </c>
      <c r="H1777" s="80">
        <v>5.638351333320614</v>
      </c>
      <c r="I1777" s="80">
        <v>9.0203343406864</v>
      </c>
      <c r="J1777" s="80">
        <v>9.595911721843141</v>
      </c>
      <c r="K1777" s="80">
        <v>5.062773952163873</v>
      </c>
      <c r="P1777" s="1"/>
      <c r="Q1777" s="1"/>
    </row>
    <row r="1778" spans="1:17" ht="12.75">
      <c r="A1778" s="11">
        <v>8173</v>
      </c>
      <c r="B1778" s="14">
        <v>81</v>
      </c>
      <c r="C1778" s="14">
        <v>73</v>
      </c>
      <c r="D1778" s="80">
        <v>0.7498997970066137</v>
      </c>
      <c r="E1778" s="80">
        <v>0.5998717509027928</v>
      </c>
      <c r="F1778" s="80">
        <v>0.7269021134469168</v>
      </c>
      <c r="G1778" s="80">
        <v>0.5709711100181045</v>
      </c>
      <c r="H1778" s="80">
        <v>5.638351333320614</v>
      </c>
      <c r="I1778" s="80">
        <v>8.766099567326068</v>
      </c>
      <c r="J1778" s="80">
        <v>9.39926130016129</v>
      </c>
      <c r="K1778" s="80">
        <v>5.005189600485391</v>
      </c>
      <c r="P1778" s="1"/>
      <c r="Q1778" s="1"/>
    </row>
    <row r="1779" spans="1:17" ht="12.75">
      <c r="A1779" s="11">
        <v>8174</v>
      </c>
      <c r="B1779" s="14">
        <v>81</v>
      </c>
      <c r="C1779" s="14">
        <v>74</v>
      </c>
      <c r="D1779" s="80">
        <v>0.7598578903438397</v>
      </c>
      <c r="E1779" s="80">
        <v>0.6127184013945903</v>
      </c>
      <c r="F1779" s="80">
        <v>0.7350044272461097</v>
      </c>
      <c r="G1779" s="80">
        <v>0.581033201283075</v>
      </c>
      <c r="H1779" s="80">
        <v>5.638351333320614</v>
      </c>
      <c r="I1779" s="80">
        <v>8.506256302654792</v>
      </c>
      <c r="J1779" s="80">
        <v>9.202190305509559</v>
      </c>
      <c r="K1779" s="80">
        <v>4.942417330465847</v>
      </c>
      <c r="P1779" s="1"/>
      <c r="Q1779" s="1"/>
    </row>
    <row r="1780" spans="1:17" ht="12.75">
      <c r="A1780" s="11">
        <v>8175</v>
      </c>
      <c r="B1780" s="14">
        <v>81</v>
      </c>
      <c r="C1780" s="14">
        <v>75</v>
      </c>
      <c r="D1780" s="80">
        <v>0.7700706690180401</v>
      </c>
      <c r="E1780" s="80">
        <v>0.6261096879532966</v>
      </c>
      <c r="F1780" s="80">
        <v>0.7432721239851852</v>
      </c>
      <c r="G1780" s="80">
        <v>0.5914344212226442</v>
      </c>
      <c r="H1780" s="80">
        <v>5.638351333320614</v>
      </c>
      <c r="I1780" s="80">
        <v>8.241080326984909</v>
      </c>
      <c r="J1780" s="80">
        <v>9.005373086865884</v>
      </c>
      <c r="K1780" s="80">
        <v>4.874058573439639</v>
      </c>
      <c r="P1780" s="1"/>
      <c r="Q1780" s="1"/>
    </row>
    <row r="1781" spans="1:17" ht="12.75">
      <c r="A1781" s="11">
        <v>8176</v>
      </c>
      <c r="B1781" s="14">
        <v>81</v>
      </c>
      <c r="C1781" s="14">
        <v>76</v>
      </c>
      <c r="D1781" s="80">
        <v>0.7805012226715047</v>
      </c>
      <c r="E1781" s="80">
        <v>0.6400180449634483</v>
      </c>
      <c r="F1781" s="80">
        <v>0.7516820142132937</v>
      </c>
      <c r="G1781" s="80">
        <v>0.6021558791685387</v>
      </c>
      <c r="H1781" s="80">
        <v>5.638351333320614</v>
      </c>
      <c r="I1781" s="80">
        <v>7.971273340203032</v>
      </c>
      <c r="J1781" s="80">
        <v>8.809675567260955</v>
      </c>
      <c r="K1781" s="80">
        <v>4.799949106262691</v>
      </c>
      <c r="P1781" s="1"/>
      <c r="Q1781" s="1"/>
    </row>
    <row r="1782" spans="1:17" ht="12.75">
      <c r="A1782" s="11">
        <v>8177</v>
      </c>
      <c r="B1782" s="14">
        <v>81</v>
      </c>
      <c r="C1782" s="14">
        <v>77</v>
      </c>
      <c r="D1782" s="80">
        <v>0.7911012113171718</v>
      </c>
      <c r="E1782" s="80">
        <v>0.6543982171010444</v>
      </c>
      <c r="F1782" s="80">
        <v>0.7602095472165673</v>
      </c>
      <c r="G1782" s="80">
        <v>0.6131758358921329</v>
      </c>
      <c r="H1782" s="80">
        <v>5.638351333320614</v>
      </c>
      <c r="I1782" s="80">
        <v>7.697902479305659</v>
      </c>
      <c r="J1782" s="80">
        <v>8.616086025261904</v>
      </c>
      <c r="K1782" s="80">
        <v>4.720167787364369</v>
      </c>
      <c r="P1782" s="1"/>
      <c r="Q1782" s="1"/>
    </row>
    <row r="1783" spans="1:17" ht="12.75">
      <c r="A1783" s="11">
        <v>8178</v>
      </c>
      <c r="B1783" s="14">
        <v>81</v>
      </c>
      <c r="C1783" s="14">
        <v>78</v>
      </c>
      <c r="D1783" s="80">
        <v>0.8018125044991824</v>
      </c>
      <c r="E1783" s="80">
        <v>0.6691878426258363</v>
      </c>
      <c r="F1783" s="80">
        <v>0.7688308354841263</v>
      </c>
      <c r="G1783" s="80">
        <v>0.624472134003169</v>
      </c>
      <c r="H1783" s="80">
        <v>5.638351333320614</v>
      </c>
      <c r="I1783" s="80">
        <v>7.422383396961946</v>
      </c>
      <c r="J1783" s="80">
        <v>8.425663130992042</v>
      </c>
      <c r="K1783" s="80">
        <v>4.635071599290518</v>
      </c>
      <c r="P1783" s="1"/>
      <c r="Q1783" s="1"/>
    </row>
    <row r="1784" spans="1:17" ht="12.75">
      <c r="A1784" s="11">
        <v>8179</v>
      </c>
      <c r="B1784" s="14">
        <v>81</v>
      </c>
      <c r="C1784" s="14">
        <v>79</v>
      </c>
      <c r="D1784" s="80">
        <v>0.8125932733641026</v>
      </c>
      <c r="E1784" s="80">
        <v>0.6843428252820999</v>
      </c>
      <c r="F1784" s="80">
        <v>0.777522484056888</v>
      </c>
      <c r="G1784" s="80">
        <v>0.6360219095375739</v>
      </c>
      <c r="H1784" s="80">
        <v>5.638351333320614</v>
      </c>
      <c r="I1784" s="80">
        <v>7.145273192322084</v>
      </c>
      <c r="J1784" s="80">
        <v>8.239074225694369</v>
      </c>
      <c r="K1784" s="80">
        <v>4.5445502999483285</v>
      </c>
      <c r="P1784" s="1"/>
      <c r="Q1784" s="1"/>
    </row>
    <row r="1785" spans="1:17" ht="12.75">
      <c r="A1785" s="11">
        <v>8180</v>
      </c>
      <c r="B1785" s="14">
        <v>81</v>
      </c>
      <c r="C1785" s="14">
        <v>80</v>
      </c>
      <c r="D1785" s="80">
        <v>0.8234099105330726</v>
      </c>
      <c r="E1785" s="80">
        <v>0.6998273388758595</v>
      </c>
      <c r="F1785" s="80">
        <v>0.7862577527612953</v>
      </c>
      <c r="G1785" s="80">
        <v>0.6477963130558009</v>
      </c>
      <c r="H1785" s="80">
        <v>5.638351333320614</v>
      </c>
      <c r="I1785" s="80">
        <v>6.866548106596771</v>
      </c>
      <c r="J1785" s="80">
        <v>8.056774893043706</v>
      </c>
      <c r="K1785" s="80">
        <v>4.448124546873679</v>
      </c>
      <c r="P1785" s="1"/>
      <c r="Q1785" s="1"/>
    </row>
    <row r="1786" spans="1:17" ht="12.75">
      <c r="A1786" s="11">
        <v>8181</v>
      </c>
      <c r="B1786" s="14">
        <v>81</v>
      </c>
      <c r="C1786" s="14">
        <v>81</v>
      </c>
      <c r="D1786" s="80">
        <v>0.8342102197552419</v>
      </c>
      <c r="E1786" s="80">
        <v>0.715575170278521</v>
      </c>
      <c r="F1786" s="80">
        <v>0.7950054864660517</v>
      </c>
      <c r="G1786" s="80">
        <v>0.6597585943644665</v>
      </c>
      <c r="H1786" s="80">
        <v>5.638351333320614</v>
      </c>
      <c r="I1786" s="80">
        <v>6.586841515746216</v>
      </c>
      <c r="J1786" s="80">
        <v>7.879467549336594</v>
      </c>
      <c r="K1786" s="80">
        <v>4.345725299730235</v>
      </c>
      <c r="P1786" s="1"/>
      <c r="Q1786" s="1"/>
    </row>
    <row r="1787" spans="1:17" ht="12.75">
      <c r="A1787" s="11">
        <v>8182</v>
      </c>
      <c r="B1787" s="14">
        <v>81</v>
      </c>
      <c r="C1787" s="14">
        <v>82</v>
      </c>
      <c r="D1787" s="80">
        <v>0.8449276242302524</v>
      </c>
      <c r="E1787" s="80">
        <v>0.7314932317086751</v>
      </c>
      <c r="F1787" s="80">
        <v>0.803733217565273</v>
      </c>
      <c r="G1787" s="80">
        <v>0.6718678720890823</v>
      </c>
      <c r="H1787" s="80">
        <v>5.638351333320614</v>
      </c>
      <c r="I1787" s="80">
        <v>6.307369945701943</v>
      </c>
      <c r="J1787" s="80">
        <v>7.708002055125162</v>
      </c>
      <c r="K1787" s="80">
        <v>4.237719223897395</v>
      </c>
      <c r="P1787" s="1"/>
      <c r="Q1787" s="1"/>
    </row>
    <row r="1788" spans="1:17" ht="12.75">
      <c r="A1788" s="11">
        <v>8183</v>
      </c>
      <c r="B1788" s="14">
        <v>81</v>
      </c>
      <c r="C1788" s="14">
        <v>83</v>
      </c>
      <c r="D1788" s="80">
        <v>0.8554856531039997</v>
      </c>
      <c r="E1788" s="80">
        <v>0.7474660813384016</v>
      </c>
      <c r="F1788" s="80">
        <v>0.8124109142416146</v>
      </c>
      <c r="G1788" s="80">
        <v>0.6840841870172755</v>
      </c>
      <c r="H1788" s="80">
        <v>5.638351333320614</v>
      </c>
      <c r="I1788" s="80">
        <v>6.029884548794651</v>
      </c>
      <c r="J1788" s="80">
        <v>7.543287212745046</v>
      </c>
      <c r="K1788" s="80">
        <v>4.1249486693702195</v>
      </c>
      <c r="P1788" s="1"/>
      <c r="Q1788" s="1"/>
    </row>
    <row r="1789" spans="1:17" ht="12.75">
      <c r="A1789" s="11">
        <v>8184</v>
      </c>
      <c r="B1789" s="14">
        <v>81</v>
      </c>
      <c r="C1789" s="14">
        <v>84</v>
      </c>
      <c r="D1789" s="80">
        <v>0.8658355649016529</v>
      </c>
      <c r="E1789" s="80">
        <v>0.7634127282960161</v>
      </c>
      <c r="F1789" s="80">
        <v>0.8210110893438994</v>
      </c>
      <c r="G1789" s="80">
        <v>0.6963687969609581</v>
      </c>
      <c r="H1789" s="80">
        <v>5.638351333320614</v>
      </c>
      <c r="I1789" s="80">
        <v>5.754899091682715</v>
      </c>
      <c r="J1789" s="80">
        <v>7.385718267896526</v>
      </c>
      <c r="K1789" s="80">
        <v>4.0075321571068026</v>
      </c>
      <c r="P1789" s="1"/>
      <c r="Q1789" s="1"/>
    </row>
    <row r="1790" spans="1:17" ht="12.75">
      <c r="A1790" s="11">
        <v>8185</v>
      </c>
      <c r="B1790" s="14">
        <v>81</v>
      </c>
      <c r="C1790" s="14">
        <v>85</v>
      </c>
      <c r="D1790" s="80">
        <v>0.8759442247979363</v>
      </c>
      <c r="E1790" s="80">
        <v>0.7792711402606282</v>
      </c>
      <c r="F1790" s="80">
        <v>0.8295020555461208</v>
      </c>
      <c r="G1790" s="80">
        <v>0.7086745085512668</v>
      </c>
      <c r="H1790" s="80">
        <v>5.638351333320614</v>
      </c>
      <c r="I1790" s="80">
        <v>5.482064905648727</v>
      </c>
      <c r="J1790" s="80">
        <v>7.235416586112582</v>
      </c>
      <c r="K1790" s="80">
        <v>3.8849996528567585</v>
      </c>
      <c r="P1790" s="1"/>
      <c r="Q1790" s="1"/>
    </row>
    <row r="1791" spans="1:17" ht="12.75">
      <c r="A1791" s="11">
        <v>8186</v>
      </c>
      <c r="B1791" s="14">
        <v>81</v>
      </c>
      <c r="C1791" s="14">
        <v>86</v>
      </c>
      <c r="D1791" s="80">
        <v>0.8857565010697728</v>
      </c>
      <c r="E1791" s="80">
        <v>0.794939797995346</v>
      </c>
      <c r="F1791" s="80">
        <v>0.8378452203789424</v>
      </c>
      <c r="G1791" s="80">
        <v>0.7209411646976469</v>
      </c>
      <c r="H1791" s="80">
        <v>5.638351333320614</v>
      </c>
      <c r="I1791" s="80">
        <v>5.2119890821580235</v>
      </c>
      <c r="J1791" s="80">
        <v>7.092802936196212</v>
      </c>
      <c r="K1791" s="80">
        <v>3.7575374792824254</v>
      </c>
      <c r="P1791" s="1"/>
      <c r="Q1791" s="1"/>
    </row>
    <row r="1792" spans="1:17" ht="12.75">
      <c r="A1792" s="11">
        <v>8187</v>
      </c>
      <c r="B1792" s="14">
        <v>81</v>
      </c>
      <c r="C1792" s="14">
        <v>87</v>
      </c>
      <c r="D1792" s="80">
        <v>0.8952027539127712</v>
      </c>
      <c r="E1792" s="80">
        <v>0.8102869173483805</v>
      </c>
      <c r="F1792" s="80">
        <v>0.8459996166709497</v>
      </c>
      <c r="G1792" s="80">
        <v>0.7331016773412306</v>
      </c>
      <c r="H1792" s="80">
        <v>5.638351333320614</v>
      </c>
      <c r="I1792" s="80">
        <v>4.946121077754667</v>
      </c>
      <c r="J1792" s="80">
        <v>6.9584627526405205</v>
      </c>
      <c r="K1792" s="80">
        <v>3.6260096584347616</v>
      </c>
      <c r="P1792" s="1"/>
      <c r="Q1792" s="1"/>
    </row>
    <row r="1793" spans="1:17" ht="12.75">
      <c r="A1793" s="11">
        <v>8188</v>
      </c>
      <c r="B1793" s="14">
        <v>81</v>
      </c>
      <c r="C1793" s="14">
        <v>88</v>
      </c>
      <c r="D1793" s="80">
        <v>0.9042054377500874</v>
      </c>
      <c r="E1793" s="80">
        <v>0.8251596328730848</v>
      </c>
      <c r="F1793" s="80">
        <v>0.8539279213796704</v>
      </c>
      <c r="G1793" s="80">
        <v>0.7450909391385319</v>
      </c>
      <c r="H1793" s="80">
        <v>5.638351333320614</v>
      </c>
      <c r="I1793" s="80">
        <v>4.686737143178807</v>
      </c>
      <c r="J1793" s="80">
        <v>6.833043096992883</v>
      </c>
      <c r="K1793" s="80">
        <v>3.4920453795065374</v>
      </c>
      <c r="P1793" s="1"/>
      <c r="Q1793" s="1"/>
    </row>
    <row r="1794" spans="1:17" ht="12.75">
      <c r="A1794" s="11">
        <v>8189</v>
      </c>
      <c r="B1794" s="14">
        <v>81</v>
      </c>
      <c r="C1794" s="14">
        <v>89</v>
      </c>
      <c r="D1794" s="80">
        <v>0.9127007844495306</v>
      </c>
      <c r="E1794" s="80">
        <v>0.8394200716433592</v>
      </c>
      <c r="F1794" s="80">
        <v>0.861602599464962</v>
      </c>
      <c r="G1794" s="80">
        <v>0.7568557333845063</v>
      </c>
      <c r="H1794" s="80">
        <v>5.638351333320614</v>
      </c>
      <c r="I1794" s="80">
        <v>4.436086549987851</v>
      </c>
      <c r="J1794" s="80">
        <v>6.716960344160267</v>
      </c>
      <c r="K1794" s="80">
        <v>3.3574775391481992</v>
      </c>
      <c r="P1794" s="1"/>
      <c r="Q1794" s="1"/>
    </row>
    <row r="1795" spans="1:17" ht="12.75">
      <c r="A1795" s="11">
        <v>8190</v>
      </c>
      <c r="B1795" s="14">
        <v>81</v>
      </c>
      <c r="C1795" s="14">
        <v>90</v>
      </c>
      <c r="D1795" s="80">
        <v>0.9206562882358733</v>
      </c>
      <c r="E1795" s="80">
        <v>0.8529778597782107</v>
      </c>
      <c r="F1795" s="80">
        <v>0.8690070120148885</v>
      </c>
      <c r="G1795" s="80">
        <v>0.7683575594602433</v>
      </c>
      <c r="H1795" s="80">
        <v>5.638351333320614</v>
      </c>
      <c r="I1795" s="80">
        <v>4.195454194507296</v>
      </c>
      <c r="J1795" s="80">
        <v>6.610196582109042</v>
      </c>
      <c r="K1795" s="80">
        <v>3.2236089457188672</v>
      </c>
      <c r="P1795" s="1"/>
      <c r="Q1795" s="1"/>
    </row>
    <row r="1796" spans="1:17" ht="12.75">
      <c r="A1796" s="11">
        <v>8240</v>
      </c>
      <c r="B1796" s="14">
        <v>82</v>
      </c>
      <c r="C1796" s="14">
        <v>40</v>
      </c>
      <c r="D1796" s="80">
        <v>0.574036712462316</v>
      </c>
      <c r="E1796" s="80">
        <v>0.4025606534394827</v>
      </c>
      <c r="F1796" s="80">
        <v>0.5904490685414368</v>
      </c>
      <c r="G1796" s="80">
        <v>0.4188916167296324</v>
      </c>
      <c r="H1796" s="80">
        <v>5.396874334086395</v>
      </c>
      <c r="I1796" s="80">
        <v>13.783123951665887</v>
      </c>
      <c r="J1796" s="80">
        <v>13.40636321005404</v>
      </c>
      <c r="K1796" s="80">
        <v>5.773635075698243</v>
      </c>
      <c r="P1796" s="1"/>
      <c r="Q1796" s="1"/>
    </row>
    <row r="1797" spans="1:17" ht="12.75">
      <c r="A1797" s="11">
        <v>8241</v>
      </c>
      <c r="B1797" s="14">
        <v>82</v>
      </c>
      <c r="C1797" s="14">
        <v>41</v>
      </c>
      <c r="D1797" s="80">
        <v>0.5750641910730506</v>
      </c>
      <c r="E1797" s="80">
        <v>0.4035719979955983</v>
      </c>
      <c r="F1797" s="80">
        <v>0.5902289089761743</v>
      </c>
      <c r="G1797" s="80">
        <v>0.4186700328402458</v>
      </c>
      <c r="H1797" s="80">
        <v>5.396874334086395</v>
      </c>
      <c r="I1797" s="80">
        <v>13.720078455574168</v>
      </c>
      <c r="J1797" s="80">
        <v>13.372767092094577</v>
      </c>
      <c r="K1797" s="80">
        <v>5.744185697565985</v>
      </c>
      <c r="P1797" s="1"/>
      <c r="Q1797" s="1"/>
    </row>
    <row r="1798" spans="1:17" ht="12.75">
      <c r="A1798" s="11">
        <v>8242</v>
      </c>
      <c r="B1798" s="14">
        <v>82</v>
      </c>
      <c r="C1798" s="14">
        <v>42</v>
      </c>
      <c r="D1798" s="80">
        <v>0.5762036424231077</v>
      </c>
      <c r="E1798" s="80">
        <v>0.40469526397474087</v>
      </c>
      <c r="F1798" s="80">
        <v>0.5901093920486875</v>
      </c>
      <c r="G1798" s="80">
        <v>0.4185497716777936</v>
      </c>
      <c r="H1798" s="80">
        <v>5.396874334086395</v>
      </c>
      <c r="I1798" s="80">
        <v>13.653405095911355</v>
      </c>
      <c r="J1798" s="80">
        <v>13.33564984447963</v>
      </c>
      <c r="K1798" s="80">
        <v>5.7146295855181215</v>
      </c>
      <c r="P1798" s="1"/>
      <c r="Q1798" s="1"/>
    </row>
    <row r="1799" spans="1:17" ht="12.75">
      <c r="A1799" s="11">
        <v>8243</v>
      </c>
      <c r="B1799" s="14">
        <v>82</v>
      </c>
      <c r="C1799" s="14">
        <v>43</v>
      </c>
      <c r="D1799" s="80">
        <v>0.5774683392064541</v>
      </c>
      <c r="E1799" s="80">
        <v>0.40594410337336967</v>
      </c>
      <c r="F1799" s="80">
        <v>0.5901078152839829</v>
      </c>
      <c r="G1799" s="80">
        <v>0.41854818523080434</v>
      </c>
      <c r="H1799" s="80">
        <v>5.396874334086395</v>
      </c>
      <c r="I1799" s="80">
        <v>13.582810729810578</v>
      </c>
      <c r="J1799" s="80">
        <v>13.294624282601259</v>
      </c>
      <c r="K1799" s="80">
        <v>5.685060781295714</v>
      </c>
      <c r="P1799" s="1"/>
      <c r="Q1799" s="1"/>
    </row>
    <row r="1800" spans="1:17" ht="12.75">
      <c r="A1800" s="11">
        <v>8244</v>
      </c>
      <c r="B1800" s="14">
        <v>82</v>
      </c>
      <c r="C1800" s="14">
        <v>44</v>
      </c>
      <c r="D1800" s="80">
        <v>0.5788733698960646</v>
      </c>
      <c r="E1800" s="80">
        <v>0.40733412349779174</v>
      </c>
      <c r="F1800" s="80">
        <v>0.5902427085108002</v>
      </c>
      <c r="G1800" s="80">
        <v>0.4186839196180331</v>
      </c>
      <c r="H1800" s="80">
        <v>5.396874334086395</v>
      </c>
      <c r="I1800" s="80">
        <v>13.507939235273321</v>
      </c>
      <c r="J1800" s="80">
        <v>13.249256624373267</v>
      </c>
      <c r="K1800" s="80">
        <v>5.655556944986451</v>
      </c>
      <c r="P1800" s="1"/>
      <c r="Q1800" s="1"/>
    </row>
    <row r="1801" spans="1:17" ht="12.75">
      <c r="A1801" s="11">
        <v>8245</v>
      </c>
      <c r="B1801" s="14">
        <v>82</v>
      </c>
      <c r="C1801" s="14">
        <v>45</v>
      </c>
      <c r="D1801" s="80">
        <v>0.5804352238757668</v>
      </c>
      <c r="E1801" s="80">
        <v>0.4088825208945481</v>
      </c>
      <c r="F1801" s="80">
        <v>0.5905337454534799</v>
      </c>
      <c r="G1801" s="80">
        <v>0.41897685989188693</v>
      </c>
      <c r="H1801" s="80">
        <v>5.396874334086395</v>
      </c>
      <c r="I1801" s="80">
        <v>13.428395766034505</v>
      </c>
      <c r="J1801" s="80">
        <v>13.199083008682253</v>
      </c>
      <c r="K1801" s="80">
        <v>5.626187091438647</v>
      </c>
      <c r="P1801" s="1"/>
      <c r="Q1801" s="1"/>
    </row>
    <row r="1802" spans="1:17" ht="12.75">
      <c r="A1802" s="11">
        <v>8246</v>
      </c>
      <c r="B1802" s="14">
        <v>82</v>
      </c>
      <c r="C1802" s="14">
        <v>46</v>
      </c>
      <c r="D1802" s="80">
        <v>0.5821687374393942</v>
      </c>
      <c r="E1802" s="80">
        <v>0.41060509326730465</v>
      </c>
      <c r="F1802" s="80">
        <v>0.5910008215521618</v>
      </c>
      <c r="G1802" s="80">
        <v>0.4194472435414844</v>
      </c>
      <c r="H1802" s="80">
        <v>5.396874334086395</v>
      </c>
      <c r="I1802" s="80">
        <v>13.343896372494022</v>
      </c>
      <c r="J1802" s="80">
        <v>13.143710155034587</v>
      </c>
      <c r="K1802" s="80">
        <v>5.59706055154583</v>
      </c>
      <c r="P1802" s="1"/>
      <c r="Q1802" s="1"/>
    </row>
    <row r="1803" spans="1:17" ht="12.75">
      <c r="A1803" s="11">
        <v>8247</v>
      </c>
      <c r="B1803" s="14">
        <v>82</v>
      </c>
      <c r="C1803" s="14">
        <v>47</v>
      </c>
      <c r="D1803" s="80">
        <v>0.5840878158633844</v>
      </c>
      <c r="E1803" s="80">
        <v>0.4125169786458403</v>
      </c>
      <c r="F1803" s="80">
        <v>0.5916635780891214</v>
      </c>
      <c r="G1803" s="80">
        <v>0.4201152287791664</v>
      </c>
      <c r="H1803" s="80">
        <v>5.396874334086395</v>
      </c>
      <c r="I1803" s="80">
        <v>13.254217516930261</v>
      </c>
      <c r="J1803" s="80">
        <v>13.082793226602664</v>
      </c>
      <c r="K1803" s="80">
        <v>5.568298624413991</v>
      </c>
      <c r="P1803" s="1"/>
      <c r="Q1803" s="1"/>
    </row>
    <row r="1804" spans="1:17" ht="12.75">
      <c r="A1804" s="11">
        <v>8248</v>
      </c>
      <c r="B1804" s="14">
        <v>82</v>
      </c>
      <c r="C1804" s="14">
        <v>48</v>
      </c>
      <c r="D1804" s="80">
        <v>0.5862048807596999</v>
      </c>
      <c r="E1804" s="80">
        <v>0.41463212961321977</v>
      </c>
      <c r="F1804" s="80">
        <v>0.5925419140837811</v>
      </c>
      <c r="G1804" s="80">
        <v>0.4210014635697315</v>
      </c>
      <c r="H1804" s="80">
        <v>5.396874334086395</v>
      </c>
      <c r="I1804" s="80">
        <v>13.159238816679528</v>
      </c>
      <c r="J1804" s="80">
        <v>13.016054349480221</v>
      </c>
      <c r="K1804" s="80">
        <v>5.540058801285703</v>
      </c>
      <c r="P1804" s="1"/>
      <c r="Q1804" s="1"/>
    </row>
    <row r="1805" spans="1:17" ht="12.75">
      <c r="A1805" s="11">
        <v>8249</v>
      </c>
      <c r="B1805" s="14">
        <v>82</v>
      </c>
      <c r="C1805" s="14">
        <v>49</v>
      </c>
      <c r="D1805" s="80">
        <v>0.5885341489952802</v>
      </c>
      <c r="E1805" s="80">
        <v>0.416966622995212</v>
      </c>
      <c r="F1805" s="80">
        <v>0.5936561852455456</v>
      </c>
      <c r="G1805" s="80">
        <v>0.4221273482467708</v>
      </c>
      <c r="H1805" s="80">
        <v>5.396874334086395</v>
      </c>
      <c r="I1805" s="80">
        <v>13.058770494396668</v>
      </c>
      <c r="J1805" s="80">
        <v>12.943180668320226</v>
      </c>
      <c r="K1805" s="80">
        <v>5.512464160162837</v>
      </c>
      <c r="P1805" s="1"/>
      <c r="Q1805" s="1"/>
    </row>
    <row r="1806" spans="1:17" ht="12.75">
      <c r="A1806" s="11">
        <v>8250</v>
      </c>
      <c r="B1806" s="14">
        <v>82</v>
      </c>
      <c r="C1806" s="14">
        <v>50</v>
      </c>
      <c r="D1806" s="80">
        <v>0.5910918946845798</v>
      </c>
      <c r="E1806" s="80">
        <v>0.41953899819987406</v>
      </c>
      <c r="F1806" s="80">
        <v>0.5950268413043227</v>
      </c>
      <c r="G1806" s="80">
        <v>0.4235147394963208</v>
      </c>
      <c r="H1806" s="80">
        <v>5.396874334086395</v>
      </c>
      <c r="I1806" s="80">
        <v>12.952536001165964</v>
      </c>
      <c r="J1806" s="80">
        <v>12.863820424901839</v>
      </c>
      <c r="K1806" s="80">
        <v>5.4855899103505195</v>
      </c>
      <c r="P1806" s="1"/>
      <c r="Q1806" s="1"/>
    </row>
    <row r="1807" spans="1:17" ht="12.75">
      <c r="A1807" s="11">
        <v>8251</v>
      </c>
      <c r="B1807" s="14">
        <v>82</v>
      </c>
      <c r="C1807" s="14">
        <v>51</v>
      </c>
      <c r="D1807" s="80">
        <v>0.5938940085400731</v>
      </c>
      <c r="E1807" s="80">
        <v>0.4223678816010883</v>
      </c>
      <c r="F1807" s="80">
        <v>0.5966735179722891</v>
      </c>
      <c r="G1807" s="80">
        <v>0.4251851052579985</v>
      </c>
      <c r="H1807" s="80">
        <v>5.396874334086395</v>
      </c>
      <c r="I1807" s="80">
        <v>12.840287284823646</v>
      </c>
      <c r="J1807" s="80">
        <v>12.777662718169358</v>
      </c>
      <c r="K1807" s="80">
        <v>5.459498900740682</v>
      </c>
      <c r="P1807" s="1"/>
      <c r="Q1807" s="1"/>
    </row>
    <row r="1808" spans="1:17" ht="12.75">
      <c r="A1808" s="11">
        <v>8252</v>
      </c>
      <c r="B1808" s="14">
        <v>82</v>
      </c>
      <c r="C1808" s="14">
        <v>52</v>
      </c>
      <c r="D1808" s="80">
        <v>0.5969545629829234</v>
      </c>
      <c r="E1808" s="80">
        <v>0.4254705853548699</v>
      </c>
      <c r="F1808" s="80">
        <v>0.5986139054840749</v>
      </c>
      <c r="G1808" s="80">
        <v>0.427158445361092</v>
      </c>
      <c r="H1808" s="80">
        <v>5.396874334086395</v>
      </c>
      <c r="I1808" s="80">
        <v>12.721857266955888</v>
      </c>
      <c r="J1808" s="80">
        <v>12.684482828783697</v>
      </c>
      <c r="K1808" s="80">
        <v>5.434248772258588</v>
      </c>
      <c r="P1808" s="1"/>
      <c r="Q1808" s="1"/>
    </row>
    <row r="1809" spans="1:17" ht="12.75">
      <c r="A1809" s="11">
        <v>8253</v>
      </c>
      <c r="B1809" s="14">
        <v>82</v>
      </c>
      <c r="C1809" s="14">
        <v>53</v>
      </c>
      <c r="D1809" s="80">
        <v>0.6002864521807506</v>
      </c>
      <c r="E1809" s="80">
        <v>0.42886378681226084</v>
      </c>
      <c r="F1809" s="80">
        <v>0.6008629921957169</v>
      </c>
      <c r="G1809" s="80">
        <v>0.42945257601231857</v>
      </c>
      <c r="H1809" s="80">
        <v>5.396874334086395</v>
      </c>
      <c r="I1809" s="80">
        <v>12.597108745540904</v>
      </c>
      <c r="J1809" s="80">
        <v>12.58412227854745</v>
      </c>
      <c r="K1809" s="80">
        <v>5.409860801079848</v>
      </c>
      <c r="P1809" s="1"/>
      <c r="Q1809" s="1"/>
    </row>
    <row r="1810" spans="1:17" ht="12.75">
      <c r="A1810" s="11">
        <v>8254</v>
      </c>
      <c r="B1810" s="14">
        <v>82</v>
      </c>
      <c r="C1810" s="14">
        <v>54</v>
      </c>
      <c r="D1810" s="80">
        <v>0.6039066426265133</v>
      </c>
      <c r="E1810" s="80">
        <v>0.43256895381110616</v>
      </c>
      <c r="F1810" s="80">
        <v>0.6034319405674243</v>
      </c>
      <c r="G1810" s="80">
        <v>0.43208201454399453</v>
      </c>
      <c r="H1810" s="80">
        <v>5.396874334086395</v>
      </c>
      <c r="I1810" s="80">
        <v>12.465635700008683</v>
      </c>
      <c r="J1810" s="80">
        <v>12.476333048263788</v>
      </c>
      <c r="K1810" s="80">
        <v>5.386176985831289</v>
      </c>
      <c r="P1810" s="1"/>
      <c r="Q1810" s="1"/>
    </row>
    <row r="1811" spans="1:17" ht="12.75">
      <c r="A1811" s="11">
        <v>8255</v>
      </c>
      <c r="B1811" s="14">
        <v>82</v>
      </c>
      <c r="C1811" s="14">
        <v>55</v>
      </c>
      <c r="D1811" s="80">
        <v>0.6078320297517837</v>
      </c>
      <c r="E1811" s="80">
        <v>0.4366082564339301</v>
      </c>
      <c r="F1811" s="80">
        <v>0.6063267706040462</v>
      </c>
      <c r="G1811" s="80">
        <v>0.4350566243328362</v>
      </c>
      <c r="H1811" s="80">
        <v>5.396874334086395</v>
      </c>
      <c r="I1811" s="80">
        <v>12.326958079647275</v>
      </c>
      <c r="J1811" s="80">
        <v>12.360907643309947</v>
      </c>
      <c r="K1811" s="80">
        <v>5.362924770423724</v>
      </c>
      <c r="P1811" s="1"/>
      <c r="Q1811" s="1"/>
    </row>
    <row r="1812" spans="1:17" ht="12.75">
      <c r="A1812" s="11">
        <v>8256</v>
      </c>
      <c r="B1812" s="14">
        <v>82</v>
      </c>
      <c r="C1812" s="14">
        <v>56</v>
      </c>
      <c r="D1812" s="80">
        <v>0.6120716607478832</v>
      </c>
      <c r="E1812" s="80">
        <v>0.4409965873929872</v>
      </c>
      <c r="F1812" s="80">
        <v>0.6095483820935611</v>
      </c>
      <c r="G1812" s="80">
        <v>0.43838158353998663</v>
      </c>
      <c r="H1812" s="80">
        <v>5.396874334086395</v>
      </c>
      <c r="I1812" s="80">
        <v>12.18092293242958</v>
      </c>
      <c r="J1812" s="80">
        <v>12.237904982418959</v>
      </c>
      <c r="K1812" s="80">
        <v>5.339892284097017</v>
      </c>
      <c r="P1812" s="1"/>
      <c r="Q1812" s="1"/>
    </row>
    <row r="1813" spans="1:17" ht="12.75">
      <c r="A1813" s="11">
        <v>8257</v>
      </c>
      <c r="B1813" s="14">
        <v>82</v>
      </c>
      <c r="C1813" s="14">
        <v>57</v>
      </c>
      <c r="D1813" s="80">
        <v>0.6166275851820011</v>
      </c>
      <c r="E1813" s="80">
        <v>0.4457422881884697</v>
      </c>
      <c r="F1813" s="80">
        <v>0.6130937722932219</v>
      </c>
      <c r="G1813" s="80">
        <v>0.4420585617435436</v>
      </c>
      <c r="H1813" s="80">
        <v>5.396874334086395</v>
      </c>
      <c r="I1813" s="80">
        <v>12.027672503994053</v>
      </c>
      <c r="J1813" s="80">
        <v>12.107611229842473</v>
      </c>
      <c r="K1813" s="80">
        <v>5.316935608237976</v>
      </c>
      <c r="P1813" s="1"/>
      <c r="Q1813" s="1"/>
    </row>
    <row r="1814" spans="1:17" ht="12.75">
      <c r="A1814" s="11">
        <v>8258</v>
      </c>
      <c r="B1814" s="14">
        <v>82</v>
      </c>
      <c r="C1814" s="14">
        <v>58</v>
      </c>
      <c r="D1814" s="80">
        <v>0.6214946306952277</v>
      </c>
      <c r="E1814" s="80">
        <v>0.4508467249804997</v>
      </c>
      <c r="F1814" s="80">
        <v>0.616957527454976</v>
      </c>
      <c r="G1814" s="80">
        <v>0.4460871879947934</v>
      </c>
      <c r="H1814" s="80">
        <v>5.396874334086395</v>
      </c>
      <c r="I1814" s="80">
        <v>11.867672523703659</v>
      </c>
      <c r="J1814" s="80">
        <v>11.970530193648017</v>
      </c>
      <c r="K1814" s="80">
        <v>5.294016664142038</v>
      </c>
      <c r="P1814" s="1"/>
      <c r="Q1814" s="1"/>
    </row>
    <row r="1815" spans="1:17" ht="12.75">
      <c r="A1815" s="11">
        <v>8259</v>
      </c>
      <c r="B1815" s="14">
        <v>82</v>
      </c>
      <c r="C1815" s="14">
        <v>59</v>
      </c>
      <c r="D1815" s="80">
        <v>0.62666811823917</v>
      </c>
      <c r="E1815" s="80">
        <v>0.4563122192053493</v>
      </c>
      <c r="F1815" s="80">
        <v>0.6211331376610149</v>
      </c>
      <c r="G1815" s="80">
        <v>0.45046636091274306</v>
      </c>
      <c r="H1815" s="80">
        <v>5.396874334086395</v>
      </c>
      <c r="I1815" s="80">
        <v>11.701337267243586</v>
      </c>
      <c r="J1815" s="80">
        <v>11.827152784742102</v>
      </c>
      <c r="K1815" s="80">
        <v>5.27105881658788</v>
      </c>
      <c r="P1815" s="1"/>
      <c r="Q1815" s="1"/>
    </row>
    <row r="1816" spans="1:17" ht="12.75">
      <c r="A1816" s="11">
        <v>8260</v>
      </c>
      <c r="B1816" s="14">
        <v>82</v>
      </c>
      <c r="C1816" s="14">
        <v>60</v>
      </c>
      <c r="D1816" s="80">
        <v>0.632148167052538</v>
      </c>
      <c r="E1816" s="80">
        <v>0.46214666842410324</v>
      </c>
      <c r="F1816" s="80">
        <v>0.625613302883707</v>
      </c>
      <c r="G1816" s="80">
        <v>0.45519452727267706</v>
      </c>
      <c r="H1816" s="80">
        <v>5.396874334086395</v>
      </c>
      <c r="I1816" s="80">
        <v>11.52882058486999</v>
      </c>
      <c r="J1816" s="80">
        <v>11.677838882814982</v>
      </c>
      <c r="K1816" s="80">
        <v>5.247856036141403</v>
      </c>
      <c r="P1816" s="1"/>
      <c r="Q1816" s="1"/>
    </row>
    <row r="1817" spans="1:17" ht="12.75">
      <c r="A1817" s="11">
        <v>8261</v>
      </c>
      <c r="B1817" s="14">
        <v>82</v>
      </c>
      <c r="C1817" s="14">
        <v>61</v>
      </c>
      <c r="D1817" s="80">
        <v>0.6379334216629987</v>
      </c>
      <c r="E1817" s="80">
        <v>0.46835700417364917</v>
      </c>
      <c r="F1817" s="80">
        <v>0.6303903271164408</v>
      </c>
      <c r="G1817" s="80">
        <v>0.4602700605853819</v>
      </c>
      <c r="H1817" s="80">
        <v>5.396874334086395</v>
      </c>
      <c r="I1817" s="80">
        <v>11.350340060338736</v>
      </c>
      <c r="J1817" s="80">
        <v>11.522992687188335</v>
      </c>
      <c r="K1817" s="80">
        <v>5.224221707236797</v>
      </c>
      <c r="P1817" s="1"/>
      <c r="Q1817" s="1"/>
    </row>
    <row r="1818" spans="1:17" ht="12.75">
      <c r="A1818" s="11">
        <v>8262</v>
      </c>
      <c r="B1818" s="14">
        <v>82</v>
      </c>
      <c r="C1818" s="14">
        <v>62</v>
      </c>
      <c r="D1818" s="80">
        <v>0.6440218771523522</v>
      </c>
      <c r="E1818" s="80">
        <v>0.47495005027261855</v>
      </c>
      <c r="F1818" s="80">
        <v>0.6354570330019838</v>
      </c>
      <c r="G1818" s="80">
        <v>0.4656922122430371</v>
      </c>
      <c r="H1818" s="80">
        <v>5.396874334086395</v>
      </c>
      <c r="I1818" s="80">
        <v>11.166150695052348</v>
      </c>
      <c r="J1818" s="80">
        <v>11.363035609720688</v>
      </c>
      <c r="K1818" s="80">
        <v>5.1999894194180545</v>
      </c>
      <c r="P1818" s="1"/>
      <c r="Q1818" s="1"/>
    </row>
    <row r="1819" spans="1:17" ht="12.75">
      <c r="A1819" s="11">
        <v>8263</v>
      </c>
      <c r="B1819" s="14">
        <v>82</v>
      </c>
      <c r="C1819" s="14">
        <v>63</v>
      </c>
      <c r="D1819" s="80">
        <v>0.6504109857382006</v>
      </c>
      <c r="E1819" s="80">
        <v>0.48193263233409833</v>
      </c>
      <c r="F1819" s="80">
        <v>0.6408075551574517</v>
      </c>
      <c r="G1819" s="80">
        <v>0.4714619755200921</v>
      </c>
      <c r="H1819" s="80">
        <v>5.396874334086395</v>
      </c>
      <c r="I1819" s="80">
        <v>10.976552833162348</v>
      </c>
      <c r="J1819" s="80">
        <v>11.198399884125358</v>
      </c>
      <c r="K1819" s="80">
        <v>5.175027283123384</v>
      </c>
      <c r="P1819" s="1"/>
      <c r="Q1819" s="1"/>
    </row>
    <row r="1820" spans="1:17" ht="12.75">
      <c r="A1820" s="11">
        <v>8264</v>
      </c>
      <c r="B1820" s="14">
        <v>82</v>
      </c>
      <c r="C1820" s="14">
        <v>64</v>
      </c>
      <c r="D1820" s="80">
        <v>0.6570948654525465</v>
      </c>
      <c r="E1820" s="80">
        <v>0.489308476849599</v>
      </c>
      <c r="F1820" s="80">
        <v>0.6464384681571407</v>
      </c>
      <c r="G1820" s="80">
        <v>0.47758336281692476</v>
      </c>
      <c r="H1820" s="80">
        <v>5.396874334086395</v>
      </c>
      <c r="I1820" s="80">
        <v>10.78204688352501</v>
      </c>
      <c r="J1820" s="80">
        <v>11.029595008927789</v>
      </c>
      <c r="K1820" s="80">
        <v>5.149326208683618</v>
      </c>
      <c r="P1820" s="1"/>
      <c r="Q1820" s="1"/>
    </row>
    <row r="1821" spans="1:17" ht="12.75">
      <c r="A1821" s="11">
        <v>8265</v>
      </c>
      <c r="B1821" s="14">
        <v>82</v>
      </c>
      <c r="C1821" s="14">
        <v>65</v>
      </c>
      <c r="D1821" s="80">
        <v>0.6640711765307217</v>
      </c>
      <c r="E1821" s="80">
        <v>0.49708574690794016</v>
      </c>
      <c r="F1821" s="80">
        <v>0.6523497595449388</v>
      </c>
      <c r="G1821" s="80">
        <v>0.48406458883920783</v>
      </c>
      <c r="H1821" s="80">
        <v>5.396874334086395</v>
      </c>
      <c r="I1821" s="80">
        <v>10.583019649789476</v>
      </c>
      <c r="J1821" s="80">
        <v>10.857028928423272</v>
      </c>
      <c r="K1821" s="80">
        <v>5.1228650554526</v>
      </c>
      <c r="P1821" s="1"/>
      <c r="Q1821" s="1"/>
    </row>
    <row r="1822" spans="1:17" ht="12.75">
      <c r="A1822" s="11">
        <v>8266</v>
      </c>
      <c r="B1822" s="14">
        <v>82</v>
      </c>
      <c r="C1822" s="14">
        <v>66</v>
      </c>
      <c r="D1822" s="80">
        <v>0.6713460926823965</v>
      </c>
      <c r="E1822" s="80">
        <v>0.505282895340978</v>
      </c>
      <c r="F1822" s="80">
        <v>0.6585445562555304</v>
      </c>
      <c r="G1822" s="80">
        <v>0.490917949848042</v>
      </c>
      <c r="H1822" s="80">
        <v>5.396874334086395</v>
      </c>
      <c r="I1822" s="80">
        <v>10.379509973405066</v>
      </c>
      <c r="J1822" s="80">
        <v>10.680896550920142</v>
      </c>
      <c r="K1822" s="80">
        <v>5.09548775657132</v>
      </c>
      <c r="P1822" s="1"/>
      <c r="Q1822" s="1"/>
    </row>
    <row r="1823" spans="1:17" ht="12.75">
      <c r="A1823" s="11">
        <v>8267</v>
      </c>
      <c r="B1823" s="14">
        <v>82</v>
      </c>
      <c r="C1823" s="14">
        <v>67</v>
      </c>
      <c r="D1823" s="80">
        <v>0.6789340488943696</v>
      </c>
      <c r="E1823" s="80">
        <v>0.5139289593028866</v>
      </c>
      <c r="F1823" s="80">
        <v>0.6650276395828533</v>
      </c>
      <c r="G1823" s="80">
        <v>0.4981583584060484</v>
      </c>
      <c r="H1823" s="80">
        <v>5.396874334086395</v>
      </c>
      <c r="I1823" s="80">
        <v>10.171201717661095</v>
      </c>
      <c r="J1823" s="80">
        <v>10.501206901060659</v>
      </c>
      <c r="K1823" s="80">
        <v>5.066869150686831</v>
      </c>
      <c r="P1823" s="1"/>
      <c r="Q1823" s="1"/>
    </row>
    <row r="1824" spans="1:17" ht="12.75">
      <c r="A1824" s="11">
        <v>8268</v>
      </c>
      <c r="B1824" s="14">
        <v>82</v>
      </c>
      <c r="C1824" s="14">
        <v>68</v>
      </c>
      <c r="D1824" s="80">
        <v>0.6868578175174499</v>
      </c>
      <c r="E1824" s="80">
        <v>0.5230643164340314</v>
      </c>
      <c r="F1824" s="80">
        <v>0.671803333335835</v>
      </c>
      <c r="G1824" s="80">
        <v>0.5058010987357046</v>
      </c>
      <c r="H1824" s="80">
        <v>5.396874334086395</v>
      </c>
      <c r="I1824" s="80">
        <v>9.957383952091014</v>
      </c>
      <c r="J1824" s="80">
        <v>10.317802542676501</v>
      </c>
      <c r="K1824" s="80">
        <v>5.036455743500907</v>
      </c>
      <c r="P1824" s="1"/>
      <c r="Q1824" s="1"/>
    </row>
    <row r="1825" spans="1:17" ht="12.75">
      <c r="A1825" s="11">
        <v>8269</v>
      </c>
      <c r="B1825" s="14">
        <v>82</v>
      </c>
      <c r="C1825" s="14">
        <v>69</v>
      </c>
      <c r="D1825" s="80">
        <v>0.6951587233315001</v>
      </c>
      <c r="E1825" s="80">
        <v>0.5327534745579192</v>
      </c>
      <c r="F1825" s="80">
        <v>0.6788718070467281</v>
      </c>
      <c r="G1825" s="80">
        <v>0.5138576337010617</v>
      </c>
      <c r="H1825" s="80">
        <v>5.396874334086395</v>
      </c>
      <c r="I1825" s="80">
        <v>9.736404867527444</v>
      </c>
      <c r="J1825" s="80">
        <v>10.130153235630686</v>
      </c>
      <c r="K1825" s="80">
        <v>5.003125965983152</v>
      </c>
      <c r="P1825" s="1"/>
      <c r="Q1825" s="1"/>
    </row>
    <row r="1826" spans="1:17" ht="12.75">
      <c r="A1826" s="11">
        <v>8270</v>
      </c>
      <c r="B1826" s="14">
        <v>82</v>
      </c>
      <c r="C1826" s="14">
        <v>70</v>
      </c>
      <c r="D1826" s="80">
        <v>0.7038728594884803</v>
      </c>
      <c r="E1826" s="80">
        <v>0.543058499484028</v>
      </c>
      <c r="F1826" s="80">
        <v>0.6862250094643854</v>
      </c>
      <c r="G1826" s="80">
        <v>0.5223306992505753</v>
      </c>
      <c r="H1826" s="80">
        <v>5.396874334086395</v>
      </c>
      <c r="I1826" s="80">
        <v>9.506681920448004</v>
      </c>
      <c r="J1826" s="80">
        <v>9.937924439473992</v>
      </c>
      <c r="K1826" s="80">
        <v>4.965631815060409</v>
      </c>
      <c r="P1826" s="1"/>
      <c r="Q1826" s="1"/>
    </row>
    <row r="1827" spans="1:17" ht="12.75">
      <c r="A1827" s="11">
        <v>8271</v>
      </c>
      <c r="B1827" s="14">
        <v>82</v>
      </c>
      <c r="C1827" s="14">
        <v>71</v>
      </c>
      <c r="D1827" s="80">
        <v>0.7130069585449891</v>
      </c>
      <c r="E1827" s="80">
        <v>0.5540099566788985</v>
      </c>
      <c r="F1827" s="80">
        <v>0.6938469305765064</v>
      </c>
      <c r="G1827" s="80">
        <v>0.5312141025574856</v>
      </c>
      <c r="H1827" s="80">
        <v>5.396874334086395</v>
      </c>
      <c r="I1827" s="80">
        <v>9.267772420208832</v>
      </c>
      <c r="J1827" s="80">
        <v>9.741475345386975</v>
      </c>
      <c r="K1827" s="80">
        <v>4.923171408908251</v>
      </c>
      <c r="P1827" s="1"/>
      <c r="Q1827" s="1"/>
    </row>
    <row r="1828" spans="1:17" ht="12.75">
      <c r="A1828" s="11">
        <v>8272</v>
      </c>
      <c r="B1828" s="14">
        <v>82</v>
      </c>
      <c r="C1828" s="14">
        <v>72</v>
      </c>
      <c r="D1828" s="80">
        <v>0.7225396139375494</v>
      </c>
      <c r="E1828" s="80">
        <v>0.5656062782368234</v>
      </c>
      <c r="F1828" s="80">
        <v>0.7017171237038548</v>
      </c>
      <c r="G1828" s="80">
        <v>0.5404963251966896</v>
      </c>
      <c r="H1828" s="80">
        <v>5.396874334086395</v>
      </c>
      <c r="I1828" s="80">
        <v>9.0203343406864</v>
      </c>
      <c r="J1828" s="80">
        <v>9.541751111586292</v>
      </c>
      <c r="K1828" s="80">
        <v>4.875457563186503</v>
      </c>
      <c r="P1828" s="1"/>
      <c r="Q1828" s="1"/>
    </row>
    <row r="1829" spans="1:17" ht="12.75">
      <c r="A1829" s="11">
        <v>8273</v>
      </c>
      <c r="B1829" s="14">
        <v>82</v>
      </c>
      <c r="C1829" s="14">
        <v>73</v>
      </c>
      <c r="D1829" s="80">
        <v>0.7324229402797089</v>
      </c>
      <c r="E1829" s="80">
        <v>0.5778133449981483</v>
      </c>
      <c r="F1829" s="80">
        <v>0.7098151092819159</v>
      </c>
      <c r="G1829" s="80">
        <v>0.5501654176765711</v>
      </c>
      <c r="H1829" s="80">
        <v>5.396874334086395</v>
      </c>
      <c r="I1829" s="80">
        <v>8.766099567326068</v>
      </c>
      <c r="J1829" s="80">
        <v>9.340169071560108</v>
      </c>
      <c r="K1829" s="80">
        <v>4.822804829852355</v>
      </c>
      <c r="P1829" s="1"/>
      <c r="Q1829" s="1"/>
    </row>
    <row r="1830" spans="1:17" ht="12.75">
      <c r="A1830" s="11">
        <v>8274</v>
      </c>
      <c r="B1830" s="14">
        <v>82</v>
      </c>
      <c r="C1830" s="14">
        <v>74</v>
      </c>
      <c r="D1830" s="80">
        <v>0.7426191906085281</v>
      </c>
      <c r="E1830" s="80">
        <v>0.5906080208361103</v>
      </c>
      <c r="F1830" s="80">
        <v>0.7181225429826227</v>
      </c>
      <c r="G1830" s="80">
        <v>0.5602115389824566</v>
      </c>
      <c r="H1830" s="80">
        <v>5.396874334086395</v>
      </c>
      <c r="I1830" s="80">
        <v>8.506256302654792</v>
      </c>
      <c r="J1830" s="80">
        <v>9.137827702451727</v>
      </c>
      <c r="K1830" s="80">
        <v>4.765302934289462</v>
      </c>
      <c r="P1830" s="1"/>
      <c r="Q1830" s="1"/>
    </row>
    <row r="1831" spans="1:17" ht="12.75">
      <c r="A1831" s="11">
        <v>8275</v>
      </c>
      <c r="B1831" s="14">
        <v>82</v>
      </c>
      <c r="C1831" s="14">
        <v>75</v>
      </c>
      <c r="D1831" s="80">
        <v>0.7531076495944223</v>
      </c>
      <c r="E1831" s="80">
        <v>0.6039877059455433</v>
      </c>
      <c r="F1831" s="80">
        <v>0.7266199856521082</v>
      </c>
      <c r="G1831" s="80">
        <v>0.5706230484732526</v>
      </c>
      <c r="H1831" s="80">
        <v>5.396874334086395</v>
      </c>
      <c r="I1831" s="80">
        <v>8.241080326984909</v>
      </c>
      <c r="J1831" s="80">
        <v>8.935404282174227</v>
      </c>
      <c r="K1831" s="80">
        <v>4.702550378897078</v>
      </c>
      <c r="P1831" s="1"/>
      <c r="Q1831" s="1"/>
    </row>
    <row r="1832" spans="1:17" ht="12.75">
      <c r="A1832" s="11">
        <v>8276</v>
      </c>
      <c r="B1832" s="14">
        <v>82</v>
      </c>
      <c r="C1832" s="14">
        <v>76</v>
      </c>
      <c r="D1832" s="80">
        <v>0.7638533962857146</v>
      </c>
      <c r="E1832" s="80">
        <v>0.617931072823046</v>
      </c>
      <c r="F1832" s="80">
        <v>0.7352846829972314</v>
      </c>
      <c r="G1832" s="80">
        <v>0.5813835517860038</v>
      </c>
      <c r="H1832" s="80">
        <v>5.396874334086395</v>
      </c>
      <c r="I1832" s="80">
        <v>7.971273340203032</v>
      </c>
      <c r="J1832" s="80">
        <v>8.733780467505108</v>
      </c>
      <c r="K1832" s="80">
        <v>4.6343672067843205</v>
      </c>
      <c r="P1832" s="1"/>
      <c r="Q1832" s="1"/>
    </row>
    <row r="1833" spans="1:17" ht="12.75">
      <c r="A1833" s="11">
        <v>8277</v>
      </c>
      <c r="B1833" s="14">
        <v>82</v>
      </c>
      <c r="C1833" s="14">
        <v>77</v>
      </c>
      <c r="D1833" s="80">
        <v>0.7748092662796888</v>
      </c>
      <c r="E1833" s="80">
        <v>0.6323988956953543</v>
      </c>
      <c r="F1833" s="80">
        <v>0.7440923154713669</v>
      </c>
      <c r="G1833" s="80">
        <v>0.5924737340472913</v>
      </c>
      <c r="H1833" s="80">
        <v>5.396874334086395</v>
      </c>
      <c r="I1833" s="80">
        <v>7.697902479305659</v>
      </c>
      <c r="J1833" s="80">
        <v>8.53397178714593</v>
      </c>
      <c r="K1833" s="80">
        <v>4.5608050262461255</v>
      </c>
      <c r="P1833" s="1"/>
      <c r="Q1833" s="1"/>
    </row>
    <row r="1834" spans="1:17" ht="12.75">
      <c r="A1834" s="11">
        <v>8278</v>
      </c>
      <c r="B1834" s="14">
        <v>82</v>
      </c>
      <c r="C1834" s="14">
        <v>78</v>
      </c>
      <c r="D1834" s="80">
        <v>0.7859173455848003</v>
      </c>
      <c r="E1834" s="80">
        <v>0.6473343009195379</v>
      </c>
      <c r="F1834" s="80">
        <v>0.7530191281544787</v>
      </c>
      <c r="G1834" s="80">
        <v>0.6038738405345517</v>
      </c>
      <c r="H1834" s="80">
        <v>5.396874334086395</v>
      </c>
      <c r="I1834" s="80">
        <v>7.422383396961946</v>
      </c>
      <c r="J1834" s="80">
        <v>8.33707456320504</v>
      </c>
      <c r="K1834" s="80">
        <v>4.482183167843303</v>
      </c>
      <c r="P1834" s="1"/>
      <c r="Q1834" s="1"/>
    </row>
    <row r="1835" spans="1:17" ht="12.75">
      <c r="A1835" s="11">
        <v>8279</v>
      </c>
      <c r="B1835" s="14">
        <v>82</v>
      </c>
      <c r="C1835" s="14">
        <v>79</v>
      </c>
      <c r="D1835" s="80">
        <v>0.7971364608748991</v>
      </c>
      <c r="E1835" s="80">
        <v>0.6626989976384248</v>
      </c>
      <c r="F1835" s="80">
        <v>0.7620417351693443</v>
      </c>
      <c r="G1835" s="80">
        <v>0.6155633487964042</v>
      </c>
      <c r="H1835" s="80">
        <v>5.396874334086395</v>
      </c>
      <c r="I1835" s="80">
        <v>7.145273192322084</v>
      </c>
      <c r="J1835" s="80">
        <v>8.143779232077524</v>
      </c>
      <c r="K1835" s="80">
        <v>4.398368294330956</v>
      </c>
      <c r="P1835" s="1"/>
      <c r="Q1835" s="1"/>
    </row>
    <row r="1836" spans="1:17" ht="12.75">
      <c r="A1836" s="11">
        <v>8280</v>
      </c>
      <c r="B1836" s="14">
        <v>82</v>
      </c>
      <c r="C1836" s="14">
        <v>80</v>
      </c>
      <c r="D1836" s="80">
        <v>0.8084337394298777</v>
      </c>
      <c r="E1836" s="80">
        <v>0.6784631010555704</v>
      </c>
      <c r="F1836" s="80">
        <v>0.7711329133986579</v>
      </c>
      <c r="G1836" s="80">
        <v>0.6275153121167626</v>
      </c>
      <c r="H1836" s="80">
        <v>5.396874334086395</v>
      </c>
      <c r="I1836" s="80">
        <v>6.866548106596771</v>
      </c>
      <c r="J1836" s="80">
        <v>7.954558362407329</v>
      </c>
      <c r="K1836" s="80">
        <v>4.308864078275838</v>
      </c>
      <c r="P1836" s="1"/>
      <c r="Q1836" s="1"/>
    </row>
    <row r="1837" spans="1:17" ht="12.75">
      <c r="A1837" s="11">
        <v>8281</v>
      </c>
      <c r="B1837" s="14">
        <v>82</v>
      </c>
      <c r="C1837" s="14">
        <v>81</v>
      </c>
      <c r="D1837" s="80">
        <v>0.8197559979449234</v>
      </c>
      <c r="E1837" s="80">
        <v>0.6945648504706181</v>
      </c>
      <c r="F1837" s="80">
        <v>0.7802603364480151</v>
      </c>
      <c r="G1837" s="80">
        <v>0.6396941575022912</v>
      </c>
      <c r="H1837" s="80">
        <v>5.396874334086395</v>
      </c>
      <c r="I1837" s="80">
        <v>6.586841515746216</v>
      </c>
      <c r="J1837" s="80">
        <v>7.770151815816221</v>
      </c>
      <c r="K1837" s="80">
        <v>4.2135640340163905</v>
      </c>
      <c r="P1837" s="1"/>
      <c r="Q1837" s="1"/>
    </row>
    <row r="1838" spans="1:17" ht="12.75">
      <c r="A1838" s="11">
        <v>8282</v>
      </c>
      <c r="B1838" s="14">
        <v>82</v>
      </c>
      <c r="C1838" s="14">
        <v>82</v>
      </c>
      <c r="D1838" s="80">
        <v>0.831033857266279</v>
      </c>
      <c r="E1838" s="80">
        <v>0.7109135395628707</v>
      </c>
      <c r="F1838" s="80">
        <v>0.7893898587669765</v>
      </c>
      <c r="G1838" s="80">
        <v>0.6520595127040418</v>
      </c>
      <c r="H1838" s="80">
        <v>5.396874334086395</v>
      </c>
      <c r="I1838" s="80">
        <v>6.307369945701943</v>
      </c>
      <c r="J1838" s="80">
        <v>7.59146370654981</v>
      </c>
      <c r="K1838" s="80">
        <v>4.112780573238528</v>
      </c>
      <c r="P1838" s="1"/>
      <c r="Q1838" s="1"/>
    </row>
    <row r="1839" spans="1:17" ht="12.75">
      <c r="A1839" s="11">
        <v>8283</v>
      </c>
      <c r="B1839" s="14">
        <v>82</v>
      </c>
      <c r="C1839" s="14">
        <v>83</v>
      </c>
      <c r="D1839" s="80">
        <v>0.8421862638089518</v>
      </c>
      <c r="E1839" s="80">
        <v>0.7273935680762039</v>
      </c>
      <c r="F1839" s="80">
        <v>0.7984895865473353</v>
      </c>
      <c r="G1839" s="80">
        <v>0.6645715073353319</v>
      </c>
      <c r="H1839" s="80">
        <v>5.396874334086395</v>
      </c>
      <c r="I1839" s="80">
        <v>6.029884548794651</v>
      </c>
      <c r="J1839" s="80">
        <v>7.419469419230557</v>
      </c>
      <c r="K1839" s="80">
        <v>4.007289463650489</v>
      </c>
      <c r="P1839" s="1"/>
      <c r="Q1839" s="1"/>
    </row>
    <row r="1840" spans="1:17" ht="12.75">
      <c r="A1840" s="11">
        <v>8284</v>
      </c>
      <c r="B1840" s="14">
        <v>82</v>
      </c>
      <c r="C1840" s="14">
        <v>84</v>
      </c>
      <c r="D1840" s="80">
        <v>0.8531608645719022</v>
      </c>
      <c r="E1840" s="80">
        <v>0.7439237458647897</v>
      </c>
      <c r="F1840" s="80">
        <v>0.8075300531156049</v>
      </c>
      <c r="G1840" s="80">
        <v>0.6771911151517611</v>
      </c>
      <c r="H1840" s="80">
        <v>5.396874334086395</v>
      </c>
      <c r="I1840" s="80">
        <v>5.754899091682715</v>
      </c>
      <c r="J1840" s="80">
        <v>7.2546068922866365</v>
      </c>
      <c r="K1840" s="80">
        <v>3.8971665334824745</v>
      </c>
      <c r="P1840" s="1"/>
      <c r="Q1840" s="1"/>
    </row>
    <row r="1841" spans="1:17" ht="12.75">
      <c r="A1841" s="11">
        <v>8285</v>
      </c>
      <c r="B1841" s="14">
        <v>82</v>
      </c>
      <c r="C1841" s="14">
        <v>85</v>
      </c>
      <c r="D1841" s="80">
        <v>0.8639213459369322</v>
      </c>
      <c r="E1841" s="80">
        <v>0.7604414921810281</v>
      </c>
      <c r="F1841" s="80">
        <v>0.8164769334528388</v>
      </c>
      <c r="G1841" s="80">
        <v>0.6898698948342834</v>
      </c>
      <c r="H1841" s="80">
        <v>5.396874334086395</v>
      </c>
      <c r="I1841" s="80">
        <v>5.482064905648727</v>
      </c>
      <c r="J1841" s="80">
        <v>7.097027699800519</v>
      </c>
      <c r="K1841" s="80">
        <v>3.781911539934603</v>
      </c>
      <c r="P1841" s="1"/>
      <c r="Q1841" s="1"/>
    </row>
    <row r="1842" spans="1:17" ht="12.75">
      <c r="A1842" s="11">
        <v>8286</v>
      </c>
      <c r="B1842" s="14">
        <v>82</v>
      </c>
      <c r="C1842" s="14">
        <v>86</v>
      </c>
      <c r="D1842" s="80">
        <v>0.8744068366476627</v>
      </c>
      <c r="E1842" s="80">
        <v>0.7768409280942903</v>
      </c>
      <c r="F1842" s="80">
        <v>0.8252880327315263</v>
      </c>
      <c r="G1842" s="80">
        <v>0.7025450116512788</v>
      </c>
      <c r="H1842" s="80">
        <v>5.396874334086395</v>
      </c>
      <c r="I1842" s="80">
        <v>5.2119890821580235</v>
      </c>
      <c r="J1842" s="80">
        <v>6.947206485793371</v>
      </c>
      <c r="K1842" s="80">
        <v>3.6616569304510467</v>
      </c>
      <c r="P1842" s="1"/>
      <c r="Q1842" s="1"/>
    </row>
    <row r="1843" spans="1:17" ht="12.75">
      <c r="A1843" s="11">
        <v>8287</v>
      </c>
      <c r="B1843" s="14">
        <v>82</v>
      </c>
      <c r="C1843" s="14">
        <v>87</v>
      </c>
      <c r="D1843" s="80">
        <v>0.884539659163347</v>
      </c>
      <c r="E1843" s="80">
        <v>0.7929817204984235</v>
      </c>
      <c r="F1843" s="80">
        <v>0.8339181736098282</v>
      </c>
      <c r="G1843" s="80">
        <v>0.7151455024313179</v>
      </c>
      <c r="H1843" s="80">
        <v>5.396874334086395</v>
      </c>
      <c r="I1843" s="80">
        <v>4.946121077754667</v>
      </c>
      <c r="J1843" s="80">
        <v>6.80579916860407</v>
      </c>
      <c r="K1843" s="80">
        <v>3.537196243236993</v>
      </c>
      <c r="P1843" s="1"/>
      <c r="Q1843" s="1"/>
    </row>
    <row r="1844" spans="1:17" ht="12.75">
      <c r="A1844" s="11">
        <v>8288</v>
      </c>
      <c r="B1844" s="14">
        <v>82</v>
      </c>
      <c r="C1844" s="14">
        <v>88</v>
      </c>
      <c r="D1844" s="80">
        <v>0.8942323039220358</v>
      </c>
      <c r="E1844" s="80">
        <v>0.8086981634458358</v>
      </c>
      <c r="F1844" s="80">
        <v>0.8423257519179167</v>
      </c>
      <c r="G1844" s="80">
        <v>0.7276017008354432</v>
      </c>
      <c r="H1844" s="80">
        <v>5.396874334086395</v>
      </c>
      <c r="I1844" s="80">
        <v>4.686737143178807</v>
      </c>
      <c r="J1844" s="80">
        <v>6.673533560519656</v>
      </c>
      <c r="K1844" s="80">
        <v>3.4100779167455464</v>
      </c>
      <c r="P1844" s="1"/>
      <c r="Q1844" s="1"/>
    </row>
    <row r="1845" spans="1:17" ht="12.75">
      <c r="A1845" s="11">
        <v>8289</v>
      </c>
      <c r="B1845" s="14">
        <v>82</v>
      </c>
      <c r="C1845" s="14">
        <v>89</v>
      </c>
      <c r="D1845" s="80">
        <v>0.9034111209158003</v>
      </c>
      <c r="E1845" s="80">
        <v>0.8238375742020442</v>
      </c>
      <c r="F1845" s="80">
        <v>0.8504795136625967</v>
      </c>
      <c r="G1845" s="80">
        <v>0.7398558997172728</v>
      </c>
      <c r="H1845" s="80">
        <v>5.396874334086395</v>
      </c>
      <c r="I1845" s="80">
        <v>4.436086549987851</v>
      </c>
      <c r="J1845" s="80">
        <v>6.550896078409292</v>
      </c>
      <c r="K1845" s="80">
        <v>3.2820648056649544</v>
      </c>
      <c r="P1845" s="1"/>
      <c r="Q1845" s="1"/>
    </row>
    <row r="1846" spans="1:17" ht="12.75">
      <c r="A1846" s="11">
        <v>8290</v>
      </c>
      <c r="B1846" s="14">
        <v>82</v>
      </c>
      <c r="C1846" s="14">
        <v>90</v>
      </c>
      <c r="D1846" s="80">
        <v>0.9120358680798908</v>
      </c>
      <c r="E1846" s="80">
        <v>0.8382958982543226</v>
      </c>
      <c r="F1846" s="80">
        <v>0.8583598957498425</v>
      </c>
      <c r="G1846" s="80">
        <v>0.7518655770363141</v>
      </c>
      <c r="H1846" s="80">
        <v>5.396874334086395</v>
      </c>
      <c r="I1846" s="80">
        <v>4.195454194507296</v>
      </c>
      <c r="J1846" s="80">
        <v>6.437910939711039</v>
      </c>
      <c r="K1846" s="80">
        <v>3.1544175888826524</v>
      </c>
      <c r="P1846" s="1"/>
      <c r="Q1846" s="1"/>
    </row>
    <row r="1847" spans="1:17" ht="12.75">
      <c r="A1847" s="11">
        <v>8340</v>
      </c>
      <c r="B1847" s="14">
        <v>83</v>
      </c>
      <c r="C1847" s="14">
        <v>40</v>
      </c>
      <c r="D1847" s="80">
        <v>0.5577352211841347</v>
      </c>
      <c r="E1847" s="80">
        <v>0.3867079261527273</v>
      </c>
      <c r="F1847" s="80">
        <v>0.5776628735529679</v>
      </c>
      <c r="G1847" s="80">
        <v>0.40613639538184415</v>
      </c>
      <c r="H1847" s="80">
        <v>5.161192928407593</v>
      </c>
      <c r="I1847" s="80">
        <v>13.783123951665887</v>
      </c>
      <c r="J1847" s="80">
        <v>13.346488601242736</v>
      </c>
      <c r="K1847" s="80">
        <v>5.597828278830743</v>
      </c>
      <c r="P1847" s="1"/>
      <c r="Q1847" s="1"/>
    </row>
    <row r="1848" spans="1:17" ht="12.75">
      <c r="A1848" s="11">
        <v>8341</v>
      </c>
      <c r="B1848" s="14">
        <v>83</v>
      </c>
      <c r="C1848" s="14">
        <v>41</v>
      </c>
      <c r="D1848" s="80">
        <v>0.5587001154562662</v>
      </c>
      <c r="E1848" s="80">
        <v>0.3876362732309764</v>
      </c>
      <c r="F1848" s="80">
        <v>0.577258961798403</v>
      </c>
      <c r="G1848" s="80">
        <v>0.4057371976337183</v>
      </c>
      <c r="H1848" s="80">
        <v>5.161192928407593</v>
      </c>
      <c r="I1848" s="80">
        <v>13.720078455574168</v>
      </c>
      <c r="J1848" s="80">
        <v>13.314525200102345</v>
      </c>
      <c r="K1848" s="80">
        <v>5.566746183879417</v>
      </c>
      <c r="P1848" s="1"/>
      <c r="Q1848" s="1"/>
    </row>
    <row r="1849" spans="1:17" ht="12.75">
      <c r="A1849" s="11">
        <v>8342</v>
      </c>
      <c r="B1849" s="14">
        <v>83</v>
      </c>
      <c r="C1849" s="14">
        <v>42</v>
      </c>
      <c r="D1849" s="80">
        <v>0.559771347777946</v>
      </c>
      <c r="E1849" s="80">
        <v>0.38866838769845696</v>
      </c>
      <c r="F1849" s="80">
        <v>0.5769427674828874</v>
      </c>
      <c r="G1849" s="80">
        <v>0.40542485172039605</v>
      </c>
      <c r="H1849" s="80">
        <v>5.161192928407593</v>
      </c>
      <c r="I1849" s="80">
        <v>13.653405095911355</v>
      </c>
      <c r="J1849" s="80">
        <v>13.279168287830586</v>
      </c>
      <c r="K1849" s="80">
        <v>5.535429736488361</v>
      </c>
      <c r="P1849" s="1"/>
      <c r="Q1849" s="1"/>
    </row>
    <row r="1850" spans="1:17" ht="12.75">
      <c r="A1850" s="11">
        <v>8343</v>
      </c>
      <c r="B1850" s="14">
        <v>83</v>
      </c>
      <c r="C1850" s="14">
        <v>43</v>
      </c>
      <c r="D1850" s="80">
        <v>0.5609619834410813</v>
      </c>
      <c r="E1850" s="80">
        <v>0.38981734838584936</v>
      </c>
      <c r="F1850" s="80">
        <v>0.5767314581422737</v>
      </c>
      <c r="G1850" s="80">
        <v>0.40521619159058553</v>
      </c>
      <c r="H1850" s="80">
        <v>5.161192928407593</v>
      </c>
      <c r="I1850" s="80">
        <v>13.582810729810578</v>
      </c>
      <c r="J1850" s="80">
        <v>13.240028823188588</v>
      </c>
      <c r="K1850" s="80">
        <v>5.5039748350295845</v>
      </c>
      <c r="P1850" s="1"/>
      <c r="Q1850" s="1"/>
    </row>
    <row r="1851" spans="1:17" ht="12.75">
      <c r="A1851" s="11">
        <v>8344</v>
      </c>
      <c r="B1851" s="14">
        <v>83</v>
      </c>
      <c r="C1851" s="14">
        <v>44</v>
      </c>
      <c r="D1851" s="80">
        <v>0.5622868417411496</v>
      </c>
      <c r="E1851" s="80">
        <v>0.39109807051131285</v>
      </c>
      <c r="F1851" s="80">
        <v>0.5766433149838391</v>
      </c>
      <c r="G1851" s="80">
        <v>0.4051291718050925</v>
      </c>
      <c r="H1851" s="80">
        <v>5.161192928407593</v>
      </c>
      <c r="I1851" s="80">
        <v>13.507939235273321</v>
      </c>
      <c r="J1851" s="80">
        <v>13.196671928501118</v>
      </c>
      <c r="K1851" s="80">
        <v>5.4724602351797955</v>
      </c>
      <c r="P1851" s="1"/>
      <c r="Q1851" s="1"/>
    </row>
    <row r="1852" spans="1:17" ht="12.75">
      <c r="A1852" s="11">
        <v>8345</v>
      </c>
      <c r="B1852" s="14">
        <v>83</v>
      </c>
      <c r="C1852" s="14">
        <v>45</v>
      </c>
      <c r="D1852" s="80">
        <v>0.5637621245675336</v>
      </c>
      <c r="E1852" s="80">
        <v>0.39252698638303385</v>
      </c>
      <c r="F1852" s="80">
        <v>0.5766977582821755</v>
      </c>
      <c r="G1852" s="80">
        <v>0.40518291995812666</v>
      </c>
      <c r="H1852" s="80">
        <v>5.161192928407593</v>
      </c>
      <c r="I1852" s="80">
        <v>13.428395766034505</v>
      </c>
      <c r="J1852" s="80">
        <v>13.148632087606893</v>
      </c>
      <c r="K1852" s="80">
        <v>5.440956606835206</v>
      </c>
      <c r="P1852" s="1"/>
      <c r="Q1852" s="1"/>
    </row>
    <row r="1853" spans="1:17" ht="12.75">
      <c r="A1853" s="11">
        <v>8346</v>
      </c>
      <c r="B1853" s="14">
        <v>83</v>
      </c>
      <c r="C1853" s="14">
        <v>46</v>
      </c>
      <c r="D1853" s="80">
        <v>0.5654027838962787</v>
      </c>
      <c r="E1853" s="80">
        <v>0.39411953261686195</v>
      </c>
      <c r="F1853" s="80">
        <v>0.5769154952515932</v>
      </c>
      <c r="G1853" s="80">
        <v>0.40539791792166874</v>
      </c>
      <c r="H1853" s="80">
        <v>5.161192928407593</v>
      </c>
      <c r="I1853" s="80">
        <v>13.343896372494022</v>
      </c>
      <c r="J1853" s="80">
        <v>13.095501494530032</v>
      </c>
      <c r="K1853" s="80">
        <v>5.409587806371585</v>
      </c>
      <c r="P1853" s="1"/>
      <c r="Q1853" s="1"/>
    </row>
    <row r="1854" spans="1:17" ht="12.75">
      <c r="A1854" s="11">
        <v>8347</v>
      </c>
      <c r="B1854" s="14">
        <v>83</v>
      </c>
      <c r="C1854" s="14">
        <v>47</v>
      </c>
      <c r="D1854" s="80">
        <v>0.567223140615052</v>
      </c>
      <c r="E1854" s="80">
        <v>0.3958907748340306</v>
      </c>
      <c r="F1854" s="80">
        <v>0.5773177599951967</v>
      </c>
      <c r="G1854" s="80">
        <v>0.4057952955069205</v>
      </c>
      <c r="H1854" s="80">
        <v>5.161192928407593</v>
      </c>
      <c r="I1854" s="80">
        <v>13.254217516930261</v>
      </c>
      <c r="J1854" s="80">
        <v>13.036911331342138</v>
      </c>
      <c r="K1854" s="80">
        <v>5.3784991139957175</v>
      </c>
      <c r="P1854" s="1"/>
      <c r="Q1854" s="1"/>
    </row>
    <row r="1855" spans="1:17" ht="12.75">
      <c r="A1855" s="11">
        <v>8348</v>
      </c>
      <c r="B1855" s="14">
        <v>83</v>
      </c>
      <c r="C1855" s="14">
        <v>48</v>
      </c>
      <c r="D1855" s="80">
        <v>0.5692358905957092</v>
      </c>
      <c r="E1855" s="80">
        <v>0.3978544662036177</v>
      </c>
      <c r="F1855" s="80">
        <v>0.5779257829626501</v>
      </c>
      <c r="G1855" s="80">
        <v>0.4063963582482075</v>
      </c>
      <c r="H1855" s="80">
        <v>5.161192928407593</v>
      </c>
      <c r="I1855" s="80">
        <v>13.159238816679528</v>
      </c>
      <c r="J1855" s="80">
        <v>12.972565012670108</v>
      </c>
      <c r="K1855" s="80">
        <v>5.347866732417012</v>
      </c>
      <c r="P1855" s="1"/>
      <c r="Q1855" s="1"/>
    </row>
    <row r="1856" spans="1:17" ht="12.75">
      <c r="A1856" s="11">
        <v>8349</v>
      </c>
      <c r="B1856" s="14">
        <v>83</v>
      </c>
      <c r="C1856" s="14">
        <v>49</v>
      </c>
      <c r="D1856" s="80">
        <v>0.5714555075188655</v>
      </c>
      <c r="E1856" s="80">
        <v>0.40002639815919533</v>
      </c>
      <c r="F1856" s="80">
        <v>0.5787612172537924</v>
      </c>
      <c r="G1856" s="80">
        <v>0.4072230678475247</v>
      </c>
      <c r="H1856" s="80">
        <v>5.161192928407593</v>
      </c>
      <c r="I1856" s="80">
        <v>13.058770494396668</v>
      </c>
      <c r="J1856" s="80">
        <v>12.902130839759314</v>
      </c>
      <c r="K1856" s="80">
        <v>5.317832583044948</v>
      </c>
      <c r="P1856" s="1"/>
      <c r="Q1856" s="1"/>
    </row>
    <row r="1857" spans="1:17" ht="12.75">
      <c r="A1857" s="11">
        <v>8350</v>
      </c>
      <c r="B1857" s="14">
        <v>83</v>
      </c>
      <c r="C1857" s="14">
        <v>50</v>
      </c>
      <c r="D1857" s="80">
        <v>0.5738985931536442</v>
      </c>
      <c r="E1857" s="80">
        <v>0.4024248141270519</v>
      </c>
      <c r="F1857" s="80">
        <v>0.5798459563421042</v>
      </c>
      <c r="G1857" s="80">
        <v>0.40829793002496617</v>
      </c>
      <c r="H1857" s="80">
        <v>5.161192928407593</v>
      </c>
      <c r="I1857" s="80">
        <v>12.952536001165964</v>
      </c>
      <c r="J1857" s="80">
        <v>12.825235291723642</v>
      </c>
      <c r="K1857" s="80">
        <v>5.288493637849916</v>
      </c>
      <c r="P1857" s="1"/>
      <c r="Q1857" s="1"/>
    </row>
    <row r="1858" spans="1:17" ht="12.75">
      <c r="A1858" s="11">
        <v>8351</v>
      </c>
      <c r="B1858" s="14">
        <v>83</v>
      </c>
      <c r="C1858" s="14">
        <v>51</v>
      </c>
      <c r="D1858" s="80">
        <v>0.576581682819451</v>
      </c>
      <c r="E1858" s="80">
        <v>0.40506833183734514</v>
      </c>
      <c r="F1858" s="80">
        <v>0.5812018338900018</v>
      </c>
      <c r="G1858" s="80">
        <v>0.40964377299945126</v>
      </c>
      <c r="H1858" s="80">
        <v>5.161192928407593</v>
      </c>
      <c r="I1858" s="80">
        <v>12.840287284823646</v>
      </c>
      <c r="J1858" s="80">
        <v>12.741536483479202</v>
      </c>
      <c r="K1858" s="80">
        <v>5.259943729752038</v>
      </c>
      <c r="P1858" s="1"/>
      <c r="Q1858" s="1"/>
    </row>
    <row r="1859" spans="1:17" ht="12.75">
      <c r="A1859" s="11">
        <v>8352</v>
      </c>
      <c r="B1859" s="14">
        <v>83</v>
      </c>
      <c r="C1859" s="14">
        <v>52</v>
      </c>
      <c r="D1859" s="80">
        <v>0.5795200121110436</v>
      </c>
      <c r="E1859" s="80">
        <v>0.40797478140128834</v>
      </c>
      <c r="F1859" s="80">
        <v>0.5828499444147607</v>
      </c>
      <c r="G1859" s="80">
        <v>0.4112831539028953</v>
      </c>
      <c r="H1859" s="80">
        <v>5.161192928407593</v>
      </c>
      <c r="I1859" s="80">
        <v>12.721857266955888</v>
      </c>
      <c r="J1859" s="80">
        <v>12.650764615107395</v>
      </c>
      <c r="K1859" s="80">
        <v>5.232285580256086</v>
      </c>
      <c r="P1859" s="1"/>
      <c r="Q1859" s="1"/>
    </row>
    <row r="1860" spans="1:17" ht="12.75">
      <c r="A1860" s="11">
        <v>8353</v>
      </c>
      <c r="B1860" s="14">
        <v>83</v>
      </c>
      <c r="C1860" s="14">
        <v>53</v>
      </c>
      <c r="D1860" s="80">
        <v>0.5827280179283497</v>
      </c>
      <c r="E1860" s="80">
        <v>0.4111617429388679</v>
      </c>
      <c r="F1860" s="80">
        <v>0.5848094509006215</v>
      </c>
      <c r="G1860" s="80">
        <v>0.4132372501164539</v>
      </c>
      <c r="H1860" s="80">
        <v>5.161192928407593</v>
      </c>
      <c r="I1860" s="80">
        <v>12.597108745540904</v>
      </c>
      <c r="J1860" s="80">
        <v>12.552707096523243</v>
      </c>
      <c r="K1860" s="80">
        <v>5.205594577425256</v>
      </c>
      <c r="P1860" s="1"/>
      <c r="Q1860" s="1"/>
    </row>
    <row r="1861" spans="1:17" ht="12.75">
      <c r="A1861" s="11">
        <v>8354</v>
      </c>
      <c r="B1861" s="14">
        <v>83</v>
      </c>
      <c r="C1861" s="14">
        <v>54</v>
      </c>
      <c r="D1861" s="80">
        <v>0.5862245826712802</v>
      </c>
      <c r="E1861" s="80">
        <v>0.4146518435183739</v>
      </c>
      <c r="F1861" s="80">
        <v>0.5870961531626891</v>
      </c>
      <c r="G1861" s="80">
        <v>0.4155244919722343</v>
      </c>
      <c r="H1861" s="80">
        <v>5.161192928407593</v>
      </c>
      <c r="I1861" s="80">
        <v>12.465635700008683</v>
      </c>
      <c r="J1861" s="80">
        <v>12.447051687059222</v>
      </c>
      <c r="K1861" s="80">
        <v>5.179776941357055</v>
      </c>
      <c r="P1861" s="1"/>
      <c r="Q1861" s="1"/>
    </row>
    <row r="1862" spans="1:17" ht="12.75">
      <c r="A1862" s="11">
        <v>8355</v>
      </c>
      <c r="B1862" s="14">
        <v>83</v>
      </c>
      <c r="C1862" s="14">
        <v>55</v>
      </c>
      <c r="D1862" s="80">
        <v>0.5900287420333539</v>
      </c>
      <c r="E1862" s="80">
        <v>0.41846863129415246</v>
      </c>
      <c r="F1862" s="80">
        <v>0.5897207772236399</v>
      </c>
      <c r="G1862" s="80">
        <v>0.4181588778303635</v>
      </c>
      <c r="H1862" s="80">
        <v>5.161192928407593</v>
      </c>
      <c r="I1862" s="80">
        <v>12.326958079647275</v>
      </c>
      <c r="J1862" s="80">
        <v>12.33352405040763</v>
      </c>
      <c r="K1862" s="80">
        <v>5.1546269576472366</v>
      </c>
      <c r="P1862" s="1"/>
      <c r="Q1862" s="1"/>
    </row>
    <row r="1863" spans="1:17" ht="12.75">
      <c r="A1863" s="11">
        <v>8356</v>
      </c>
      <c r="B1863" s="14">
        <v>83</v>
      </c>
      <c r="C1863" s="14">
        <v>56</v>
      </c>
      <c r="D1863" s="80">
        <v>0.5941516282192878</v>
      </c>
      <c r="E1863" s="80">
        <v>0.42262852851366517</v>
      </c>
      <c r="F1863" s="80">
        <v>0.5926885285881567</v>
      </c>
      <c r="G1863" s="80">
        <v>0.42114950430522646</v>
      </c>
      <c r="H1863" s="80">
        <v>5.161192928407593</v>
      </c>
      <c r="I1863" s="80">
        <v>12.18092293242958</v>
      </c>
      <c r="J1863" s="80">
        <v>12.212126205864289</v>
      </c>
      <c r="K1863" s="80">
        <v>5.129989654972883</v>
      </c>
      <c r="P1863" s="1"/>
      <c r="Q1863" s="1"/>
    </row>
    <row r="1864" spans="1:17" ht="12.75">
      <c r="A1864" s="11">
        <v>8357</v>
      </c>
      <c r="B1864" s="14">
        <v>83</v>
      </c>
      <c r="C1864" s="14">
        <v>57</v>
      </c>
      <c r="D1864" s="80">
        <v>0.5985972029328769</v>
      </c>
      <c r="E1864" s="80">
        <v>0.4271414361764815</v>
      </c>
      <c r="F1864" s="80">
        <v>0.5960000620271243</v>
      </c>
      <c r="G1864" s="80">
        <v>0.4245014874342812</v>
      </c>
      <c r="H1864" s="80">
        <v>5.161192928407593</v>
      </c>
      <c r="I1864" s="80">
        <v>12.027672503994053</v>
      </c>
      <c r="J1864" s="80">
        <v>12.083100564083765</v>
      </c>
      <c r="K1864" s="80">
        <v>5.1057648683178805</v>
      </c>
      <c r="P1864" s="1"/>
      <c r="Q1864" s="1"/>
    </row>
    <row r="1865" spans="1:17" ht="12.75">
      <c r="A1865" s="11">
        <v>8358</v>
      </c>
      <c r="B1865" s="14">
        <v>83</v>
      </c>
      <c r="C1865" s="14">
        <v>58</v>
      </c>
      <c r="D1865" s="80">
        <v>0.6033619762937338</v>
      </c>
      <c r="E1865" s="80">
        <v>0.43201027505309175</v>
      </c>
      <c r="F1865" s="80">
        <v>0.5996529563190044</v>
      </c>
      <c r="G1865" s="80">
        <v>0.42821739012833415</v>
      </c>
      <c r="H1865" s="80">
        <v>5.161192928407593</v>
      </c>
      <c r="I1865" s="80">
        <v>11.867672523703659</v>
      </c>
      <c r="J1865" s="80">
        <v>11.94692169711313</v>
      </c>
      <c r="K1865" s="80">
        <v>5.081943754998122</v>
      </c>
      <c r="P1865" s="1"/>
      <c r="Q1865" s="1"/>
    </row>
    <row r="1866" spans="1:17" ht="12.75">
      <c r="A1866" s="11">
        <v>8359</v>
      </c>
      <c r="B1866" s="14">
        <v>83</v>
      </c>
      <c r="C1866" s="14">
        <v>59</v>
      </c>
      <c r="D1866" s="80">
        <v>0.6084427742906818</v>
      </c>
      <c r="E1866" s="80">
        <v>0.43723877361033425</v>
      </c>
      <c r="F1866" s="80">
        <v>0.6036429560315648</v>
      </c>
      <c r="G1866" s="80">
        <v>0.4322984287142037</v>
      </c>
      <c r="H1866" s="80">
        <v>5.161192928407593</v>
      </c>
      <c r="I1866" s="80">
        <v>11.701337267243586</v>
      </c>
      <c r="J1866" s="80">
        <v>11.804060481166822</v>
      </c>
      <c r="K1866" s="80">
        <v>5.058469714484357</v>
      </c>
      <c r="P1866" s="1"/>
      <c r="Q1866" s="1"/>
    </row>
    <row r="1867" spans="1:17" ht="12.75">
      <c r="A1867" s="11">
        <v>8360</v>
      </c>
      <c r="B1867" s="14">
        <v>83</v>
      </c>
      <c r="C1867" s="14">
        <v>60</v>
      </c>
      <c r="D1867" s="80">
        <v>0.6138410861846764</v>
      </c>
      <c r="E1867" s="80">
        <v>0.4428360129307143</v>
      </c>
      <c r="F1867" s="80">
        <v>0.6079642005756303</v>
      </c>
      <c r="G1867" s="80">
        <v>0.4367446590289084</v>
      </c>
      <c r="H1867" s="80">
        <v>5.161192928407593</v>
      </c>
      <c r="I1867" s="80">
        <v>11.52882058486999</v>
      </c>
      <c r="J1867" s="80">
        <v>11.65486269793308</v>
      </c>
      <c r="K1867" s="80">
        <v>5.035150815344505</v>
      </c>
      <c r="P1867" s="1"/>
      <c r="Q1867" s="1"/>
    </row>
    <row r="1868" spans="1:17" ht="12.75">
      <c r="A1868" s="11">
        <v>8361</v>
      </c>
      <c r="B1868" s="14">
        <v>83</v>
      </c>
      <c r="C1868" s="14">
        <v>61</v>
      </c>
      <c r="D1868" s="80">
        <v>0.6195566333328326</v>
      </c>
      <c r="E1868" s="80">
        <v>0.4488098887661883</v>
      </c>
      <c r="F1868" s="80">
        <v>0.6126095312435998</v>
      </c>
      <c r="G1868" s="80">
        <v>0.44155523988334583</v>
      </c>
      <c r="H1868" s="80">
        <v>5.161192928407593</v>
      </c>
      <c r="I1868" s="80">
        <v>11.350340060338736</v>
      </c>
      <c r="J1868" s="80">
        <v>11.499730860645908</v>
      </c>
      <c r="K1868" s="80">
        <v>5.01180212810042</v>
      </c>
      <c r="P1868" s="1"/>
      <c r="Q1868" s="1"/>
    </row>
    <row r="1869" spans="1:17" ht="12.75">
      <c r="A1869" s="11">
        <v>8362</v>
      </c>
      <c r="B1869" s="14">
        <v>83</v>
      </c>
      <c r="C1869" s="14">
        <v>62</v>
      </c>
      <c r="D1869" s="80">
        <v>0.6255882837923802</v>
      </c>
      <c r="E1869" s="80">
        <v>0.4551680380314786</v>
      </c>
      <c r="F1869" s="80">
        <v>0.6175716697025916</v>
      </c>
      <c r="G1869" s="80">
        <v>0.4467296106191128</v>
      </c>
      <c r="H1869" s="80">
        <v>5.161192928407593</v>
      </c>
      <c r="I1869" s="80">
        <v>11.166150695052348</v>
      </c>
      <c r="J1869" s="80">
        <v>11.33909347134487</v>
      </c>
      <c r="K1869" s="80">
        <v>4.9882501521150715</v>
      </c>
      <c r="P1869" s="1"/>
      <c r="Q1869" s="1"/>
    </row>
    <row r="1870" spans="1:17" ht="12.75">
      <c r="A1870" s="11">
        <v>8363</v>
      </c>
      <c r="B1870" s="14">
        <v>83</v>
      </c>
      <c r="C1870" s="14">
        <v>63</v>
      </c>
      <c r="D1870" s="80">
        <v>0.6319342168823849</v>
      </c>
      <c r="E1870" s="80">
        <v>0.4619180051245192</v>
      </c>
      <c r="F1870" s="80">
        <v>0.6228442243991019</v>
      </c>
      <c r="G1870" s="80">
        <v>0.4522685344926463</v>
      </c>
      <c r="H1870" s="80">
        <v>5.161192928407593</v>
      </c>
      <c r="I1870" s="80">
        <v>10.976552833162348</v>
      </c>
      <c r="J1870" s="80">
        <v>11.173396297934502</v>
      </c>
      <c r="K1870" s="80">
        <v>4.96434946363544</v>
      </c>
      <c r="P1870" s="1"/>
      <c r="Q1870" s="1"/>
    </row>
    <row r="1871" spans="1:17" ht="12.75">
      <c r="A1871" s="11">
        <v>8364</v>
      </c>
      <c r="B1871" s="14">
        <v>83</v>
      </c>
      <c r="C1871" s="14">
        <v>64</v>
      </c>
      <c r="D1871" s="80">
        <v>0.6385890694053573</v>
      </c>
      <c r="E1871" s="80">
        <v>0.46906415660614054</v>
      </c>
      <c r="F1871" s="80">
        <v>0.6284229419508844</v>
      </c>
      <c r="G1871" s="80">
        <v>0.45817545449814673</v>
      </c>
      <c r="H1871" s="80">
        <v>5.161192928407593</v>
      </c>
      <c r="I1871" s="80">
        <v>10.78204688352501</v>
      </c>
      <c r="J1871" s="80">
        <v>11.003170580653205</v>
      </c>
      <c r="K1871" s="80">
        <v>4.940069231279399</v>
      </c>
      <c r="P1871" s="1"/>
      <c r="Q1871" s="1"/>
    </row>
    <row r="1872" spans="1:17" ht="12.75">
      <c r="A1872" s="11">
        <v>8365</v>
      </c>
      <c r="B1872" s="14">
        <v>83</v>
      </c>
      <c r="C1872" s="14">
        <v>65</v>
      </c>
      <c r="D1872" s="80">
        <v>0.6455510212940448</v>
      </c>
      <c r="E1872" s="80">
        <v>0.4766152376401135</v>
      </c>
      <c r="F1872" s="80">
        <v>0.6343069042541675</v>
      </c>
      <c r="G1872" s="80">
        <v>0.4644578684845439</v>
      </c>
      <c r="H1872" s="80">
        <v>5.161192928407593</v>
      </c>
      <c r="I1872" s="80">
        <v>10.583019649789476</v>
      </c>
      <c r="J1872" s="80">
        <v>10.828845829525804</v>
      </c>
      <c r="K1872" s="80">
        <v>4.915366748671264</v>
      </c>
      <c r="P1872" s="1"/>
      <c r="Q1872" s="1"/>
    </row>
    <row r="1873" spans="1:17" ht="12.75">
      <c r="A1873" s="11">
        <v>8366</v>
      </c>
      <c r="B1873" s="14">
        <v>83</v>
      </c>
      <c r="C1873" s="14">
        <v>66</v>
      </c>
      <c r="D1873" s="80">
        <v>0.6528269643622763</v>
      </c>
      <c r="E1873" s="80">
        <v>0.4845902847457345</v>
      </c>
      <c r="F1873" s="80">
        <v>0.6404983545622974</v>
      </c>
      <c r="G1873" s="80">
        <v>0.4711273110346871</v>
      </c>
      <c r="H1873" s="80">
        <v>5.161192928407593</v>
      </c>
      <c r="I1873" s="80">
        <v>10.379509973405066</v>
      </c>
      <c r="J1873" s="80">
        <v>10.650632278184613</v>
      </c>
      <c r="K1873" s="80">
        <v>4.890070623628045</v>
      </c>
      <c r="P1873" s="1"/>
      <c r="Q1873" s="1"/>
    </row>
    <row r="1874" spans="1:17" ht="12.75">
      <c r="A1874" s="11">
        <v>8367</v>
      </c>
      <c r="B1874" s="14">
        <v>83</v>
      </c>
      <c r="C1874" s="14">
        <v>67</v>
      </c>
      <c r="D1874" s="80">
        <v>0.6604325166890113</v>
      </c>
      <c r="E1874" s="80">
        <v>0.49301922113901514</v>
      </c>
      <c r="F1874" s="80">
        <v>0.6470015784867736</v>
      </c>
      <c r="G1874" s="80">
        <v>0.47819832469808166</v>
      </c>
      <c r="H1874" s="80">
        <v>5.161192928407593</v>
      </c>
      <c r="I1874" s="80">
        <v>10.171201717661095</v>
      </c>
      <c r="J1874" s="80">
        <v>10.468543024516903</v>
      </c>
      <c r="K1874" s="80">
        <v>4.863851621551786</v>
      </c>
      <c r="P1874" s="1"/>
      <c r="Q1874" s="1"/>
    </row>
    <row r="1875" spans="1:17" ht="12.75">
      <c r="A1875" s="11">
        <v>8368</v>
      </c>
      <c r="B1875" s="14">
        <v>83</v>
      </c>
      <c r="C1875" s="14">
        <v>68</v>
      </c>
      <c r="D1875" s="80">
        <v>0.6683922920715774</v>
      </c>
      <c r="E1875" s="80">
        <v>0.5019438448021765</v>
      </c>
      <c r="F1875" s="80">
        <v>0.6538208762764973</v>
      </c>
      <c r="G1875" s="80">
        <v>0.4856863880551369</v>
      </c>
      <c r="H1875" s="80">
        <v>5.161192928407593</v>
      </c>
      <c r="I1875" s="80">
        <v>9.957383952091014</v>
      </c>
      <c r="J1875" s="80">
        <v>10.28241103432934</v>
      </c>
      <c r="K1875" s="80">
        <v>4.836165846169269</v>
      </c>
      <c r="P1875" s="1"/>
      <c r="Q1875" s="1"/>
    </row>
    <row r="1876" spans="1:17" ht="12.75">
      <c r="A1876" s="11">
        <v>8369</v>
      </c>
      <c r="B1876" s="14">
        <v>83</v>
      </c>
      <c r="C1876" s="14">
        <v>69</v>
      </c>
      <c r="D1876" s="80">
        <v>0.6767505450640681</v>
      </c>
      <c r="E1876" s="80">
        <v>0.5114308138751499</v>
      </c>
      <c r="F1876" s="80">
        <v>0.66095658579085</v>
      </c>
      <c r="G1876" s="80">
        <v>0.49360355219043917</v>
      </c>
      <c r="H1876" s="80">
        <v>5.161192928407593</v>
      </c>
      <c r="I1876" s="80">
        <v>9.736404867527444</v>
      </c>
      <c r="J1876" s="80">
        <v>10.09167376775921</v>
      </c>
      <c r="K1876" s="80">
        <v>4.805924028175829</v>
      </c>
      <c r="P1876" s="1"/>
      <c r="Q1876" s="1"/>
    </row>
    <row r="1877" spans="1:17" ht="12.75">
      <c r="A1877" s="11">
        <v>8370</v>
      </c>
      <c r="B1877" s="14">
        <v>83</v>
      </c>
      <c r="C1877" s="14">
        <v>70</v>
      </c>
      <c r="D1877" s="80">
        <v>0.6855468021295404</v>
      </c>
      <c r="E1877" s="80">
        <v>0.5215452356118782</v>
      </c>
      <c r="F1877" s="80">
        <v>0.668400711335404</v>
      </c>
      <c r="G1877" s="80">
        <v>0.5019533406372682</v>
      </c>
      <c r="H1877" s="80">
        <v>5.161192928407593</v>
      </c>
      <c r="I1877" s="80">
        <v>9.506681920448004</v>
      </c>
      <c r="J1877" s="80">
        <v>9.8959641005108</v>
      </c>
      <c r="K1877" s="80">
        <v>4.771910748344796</v>
      </c>
      <c r="P1877" s="1"/>
      <c r="Q1877" s="1"/>
    </row>
    <row r="1878" spans="1:17" ht="12.75">
      <c r="A1878" s="11">
        <v>8371</v>
      </c>
      <c r="B1878" s="14">
        <v>83</v>
      </c>
      <c r="C1878" s="14">
        <v>71</v>
      </c>
      <c r="D1878" s="80">
        <v>0.6947908569301622</v>
      </c>
      <c r="E1878" s="80">
        <v>0.5323214760610326</v>
      </c>
      <c r="F1878" s="80">
        <v>0.6761371118648586</v>
      </c>
      <c r="G1878" s="80">
        <v>0.5107304675768188</v>
      </c>
      <c r="H1878" s="80">
        <v>5.161192928407593</v>
      </c>
      <c r="I1878" s="80">
        <v>9.267772420208832</v>
      </c>
      <c r="J1878" s="80">
        <v>9.695631607047623</v>
      </c>
      <c r="K1878" s="80">
        <v>4.733333741568803</v>
      </c>
      <c r="P1878" s="1"/>
      <c r="Q1878" s="1"/>
    </row>
    <row r="1879" spans="1:17" ht="12.75">
      <c r="A1879" s="11">
        <v>8372</v>
      </c>
      <c r="B1879" s="14">
        <v>83</v>
      </c>
      <c r="C1879" s="14">
        <v>72</v>
      </c>
      <c r="D1879" s="80">
        <v>0.7044638222605779</v>
      </c>
      <c r="E1879" s="80">
        <v>0.5437623704118456</v>
      </c>
      <c r="F1879" s="80">
        <v>0.6841452930932382</v>
      </c>
      <c r="G1879" s="80">
        <v>0.5199246463171372</v>
      </c>
      <c r="H1879" s="80">
        <v>5.161192928407593</v>
      </c>
      <c r="I1879" s="80">
        <v>9.0203343406864</v>
      </c>
      <c r="J1879" s="80">
        <v>9.49163312735029</v>
      </c>
      <c r="K1879" s="80">
        <v>4.689894141743704</v>
      </c>
      <c r="P1879" s="1"/>
      <c r="Q1879" s="1"/>
    </row>
    <row r="1880" spans="1:17" ht="12.75">
      <c r="A1880" s="11">
        <v>8373</v>
      </c>
      <c r="B1880" s="14">
        <v>83</v>
      </c>
      <c r="C1880" s="14">
        <v>73</v>
      </c>
      <c r="D1880" s="80">
        <v>0.714519542344469</v>
      </c>
      <c r="E1880" s="80">
        <v>0.5558385106645148</v>
      </c>
      <c r="F1880" s="80">
        <v>0.6924050501028082</v>
      </c>
      <c r="G1880" s="80">
        <v>0.5295256380098804</v>
      </c>
      <c r="H1880" s="80">
        <v>5.161192928407593</v>
      </c>
      <c r="I1880" s="80">
        <v>8.766099567326068</v>
      </c>
      <c r="J1880" s="80">
        <v>9.285418029487188</v>
      </c>
      <c r="K1880" s="80">
        <v>4.641874466246472</v>
      </c>
      <c r="P1880" s="1"/>
      <c r="Q1880" s="1"/>
    </row>
    <row r="1881" spans="1:17" ht="12.75">
      <c r="A1881" s="11">
        <v>8374</v>
      </c>
      <c r="B1881" s="14">
        <v>83</v>
      </c>
      <c r="C1881" s="14">
        <v>74</v>
      </c>
      <c r="D1881" s="80">
        <v>0.7249224304375911</v>
      </c>
      <c r="E1881" s="80">
        <v>0.5685320238524227</v>
      </c>
      <c r="F1881" s="80">
        <v>0.7008987129126264</v>
      </c>
      <c r="G1881" s="80">
        <v>0.5395258398088909</v>
      </c>
      <c r="H1881" s="80">
        <v>5.161192928407593</v>
      </c>
      <c r="I1881" s="80">
        <v>8.506256302654792</v>
      </c>
      <c r="J1881" s="80">
        <v>9.078104155742887</v>
      </c>
      <c r="K1881" s="80">
        <v>4.589345075319498</v>
      </c>
      <c r="P1881" s="1"/>
      <c r="Q1881" s="1"/>
    </row>
    <row r="1882" spans="1:17" ht="12.75">
      <c r="A1882" s="11">
        <v>8375</v>
      </c>
      <c r="B1882" s="14">
        <v>83</v>
      </c>
      <c r="C1882" s="14">
        <v>75</v>
      </c>
      <c r="D1882" s="80">
        <v>0.7356547448558455</v>
      </c>
      <c r="E1882" s="80">
        <v>0.5818464083654323</v>
      </c>
      <c r="F1882" s="80">
        <v>0.7096076218683153</v>
      </c>
      <c r="G1882" s="80">
        <v>0.5499161603044587</v>
      </c>
      <c r="H1882" s="80">
        <v>5.161192928407593</v>
      </c>
      <c r="I1882" s="80">
        <v>8.241080326984909</v>
      </c>
      <c r="J1882" s="80">
        <v>8.870370005216348</v>
      </c>
      <c r="K1882" s="80">
        <v>4.531903250176153</v>
      </c>
      <c r="P1882" s="1"/>
      <c r="Q1882" s="1"/>
    </row>
    <row r="1883" spans="1:17" ht="12.75">
      <c r="A1883" s="11">
        <v>8376</v>
      </c>
      <c r="B1883" s="14">
        <v>83</v>
      </c>
      <c r="C1883" s="14">
        <v>76</v>
      </c>
      <c r="D1883" s="80">
        <v>0.746683986844404</v>
      </c>
      <c r="E1883" s="80">
        <v>0.5957667338653403</v>
      </c>
      <c r="F1883" s="80">
        <v>0.7185096280609109</v>
      </c>
      <c r="G1883" s="80">
        <v>0.5606828141624638</v>
      </c>
      <c r="H1883" s="80">
        <v>5.161192928407593</v>
      </c>
      <c r="I1883" s="80">
        <v>7.971273340203032</v>
      </c>
      <c r="J1883" s="80">
        <v>8.663110299767366</v>
      </c>
      <c r="K1883" s="80">
        <v>4.469355968843258</v>
      </c>
      <c r="P1883" s="1"/>
      <c r="Q1883" s="1"/>
    </row>
    <row r="1884" spans="1:17" ht="12.75">
      <c r="A1884" s="11">
        <v>8377</v>
      </c>
      <c r="B1884" s="14">
        <v>83</v>
      </c>
      <c r="C1884" s="14">
        <v>77</v>
      </c>
      <c r="D1884" s="80">
        <v>0.7579647092472048</v>
      </c>
      <c r="E1884" s="80">
        <v>0.6102602041481899</v>
      </c>
      <c r="F1884" s="80">
        <v>0.7275808823788807</v>
      </c>
      <c r="G1884" s="80">
        <v>0.5718091407956416</v>
      </c>
      <c r="H1884" s="80">
        <v>5.161192928407593</v>
      </c>
      <c r="I1884" s="80">
        <v>7.697902479305659</v>
      </c>
      <c r="J1884" s="80">
        <v>8.457364405092843</v>
      </c>
      <c r="K1884" s="80">
        <v>4.401731002620409</v>
      </c>
      <c r="P1884" s="1"/>
      <c r="Q1884" s="1"/>
    </row>
    <row r="1885" spans="1:17" ht="12.75">
      <c r="A1885" s="11">
        <v>8378</v>
      </c>
      <c r="B1885" s="14">
        <v>83</v>
      </c>
      <c r="C1885" s="14">
        <v>78</v>
      </c>
      <c r="D1885" s="80">
        <v>0.7694398396237869</v>
      </c>
      <c r="E1885" s="80">
        <v>0.6252760858675742</v>
      </c>
      <c r="F1885" s="80">
        <v>0.7367980578420508</v>
      </c>
      <c r="G1885" s="80">
        <v>0.5832781230397464</v>
      </c>
      <c r="H1885" s="80">
        <v>5.161192928407593</v>
      </c>
      <c r="I1885" s="80">
        <v>7.422383396961946</v>
      </c>
      <c r="J1885" s="80">
        <v>8.254262469108198</v>
      </c>
      <c r="K1885" s="80">
        <v>4.32931385626134</v>
      </c>
      <c r="P1885" s="1"/>
      <c r="Q1885" s="1"/>
    </row>
    <row r="1886" spans="1:17" ht="12.75">
      <c r="A1886" s="11">
        <v>8379</v>
      </c>
      <c r="B1886" s="14">
        <v>83</v>
      </c>
      <c r="C1886" s="14">
        <v>79</v>
      </c>
      <c r="D1886" s="80">
        <v>0.7810695132441211</v>
      </c>
      <c r="E1886" s="80">
        <v>0.6407826554894126</v>
      </c>
      <c r="F1886" s="80">
        <v>0.74613810754813</v>
      </c>
      <c r="G1886" s="80">
        <v>0.5950720027778267</v>
      </c>
      <c r="H1886" s="80">
        <v>5.161192928407593</v>
      </c>
      <c r="I1886" s="80">
        <v>7.145273192322084</v>
      </c>
      <c r="J1886" s="80">
        <v>8.05451409177986</v>
      </c>
      <c r="K1886" s="80">
        <v>4.251952028949818</v>
      </c>
      <c r="P1886" s="1"/>
      <c r="Q1886" s="1"/>
    </row>
    <row r="1887" spans="1:17" ht="12.75">
      <c r="A1887" s="11">
        <v>8380</v>
      </c>
      <c r="B1887" s="14">
        <v>83</v>
      </c>
      <c r="C1887" s="14">
        <v>80</v>
      </c>
      <c r="D1887" s="80">
        <v>0.7928222874715447</v>
      </c>
      <c r="E1887" s="80">
        <v>0.6567568968484782</v>
      </c>
      <c r="F1887" s="80">
        <v>0.7555736610326181</v>
      </c>
      <c r="G1887" s="80">
        <v>0.6071662398753058</v>
      </c>
      <c r="H1887" s="80">
        <v>5.161192928407593</v>
      </c>
      <c r="I1887" s="80">
        <v>6.866548106596771</v>
      </c>
      <c r="J1887" s="80">
        <v>7.858604840199102</v>
      </c>
      <c r="K1887" s="80">
        <v>4.1691361948052625</v>
      </c>
      <c r="P1887" s="1"/>
      <c r="Q1887" s="1"/>
    </row>
    <row r="1888" spans="1:17" ht="12.75">
      <c r="A1888" s="11">
        <v>8381</v>
      </c>
      <c r="B1888" s="14">
        <v>83</v>
      </c>
      <c r="C1888" s="14">
        <v>81</v>
      </c>
      <c r="D1888" s="80">
        <v>0.8046447311636984</v>
      </c>
      <c r="E1888" s="80">
        <v>0.6731427493841856</v>
      </c>
      <c r="F1888" s="80">
        <v>0.7650715383743898</v>
      </c>
      <c r="G1888" s="80">
        <v>0.6195270107932247</v>
      </c>
      <c r="H1888" s="80">
        <v>5.161192928407593</v>
      </c>
      <c r="I1888" s="80">
        <v>6.586841515746216</v>
      </c>
      <c r="J1888" s="80">
        <v>7.667308209334843</v>
      </c>
      <c r="K1888" s="80">
        <v>4.080726234818966</v>
      </c>
      <c r="P1888" s="1"/>
      <c r="Q1888" s="1"/>
    </row>
    <row r="1889" spans="1:17" ht="12.75">
      <c r="A1889" s="11">
        <v>8382</v>
      </c>
      <c r="B1889" s="14">
        <v>83</v>
      </c>
      <c r="C1889" s="14">
        <v>82</v>
      </c>
      <c r="D1889" s="80">
        <v>0.8164653838991353</v>
      </c>
      <c r="E1889" s="80">
        <v>0.6898534050657139</v>
      </c>
      <c r="F1889" s="80">
        <v>0.7745962075981325</v>
      </c>
      <c r="G1889" s="80">
        <v>0.632115072926187</v>
      </c>
      <c r="H1889" s="80">
        <v>5.161192928407593</v>
      </c>
      <c r="I1889" s="80">
        <v>6.307369945701943</v>
      </c>
      <c r="J1889" s="80">
        <v>7.481579260909713</v>
      </c>
      <c r="K1889" s="80">
        <v>3.9869836131998238</v>
      </c>
      <c r="P1889" s="1"/>
      <c r="Q1889" s="1"/>
    </row>
    <row r="1890" spans="1:17" ht="12.75">
      <c r="A1890" s="11">
        <v>8383</v>
      </c>
      <c r="B1890" s="14">
        <v>83</v>
      </c>
      <c r="C1890" s="14">
        <v>83</v>
      </c>
      <c r="D1890" s="80">
        <v>0.8281992308985489</v>
      </c>
      <c r="E1890" s="80">
        <v>0.7067747810110131</v>
      </c>
      <c r="F1890" s="80">
        <v>0.7841141488429825</v>
      </c>
      <c r="G1890" s="80">
        <v>0.6448912520010261</v>
      </c>
      <c r="H1890" s="80">
        <v>5.161192928407593</v>
      </c>
      <c r="I1890" s="80">
        <v>6.029884548794651</v>
      </c>
      <c r="J1890" s="80">
        <v>7.302457681108419</v>
      </c>
      <c r="K1890" s="80">
        <v>3.888619796093825</v>
      </c>
      <c r="P1890" s="1"/>
      <c r="Q1890" s="1"/>
    </row>
    <row r="1891" spans="1:17" ht="12.75">
      <c r="A1891" s="11">
        <v>8384</v>
      </c>
      <c r="B1891" s="14">
        <v>83</v>
      </c>
      <c r="C1891" s="14">
        <v>84</v>
      </c>
      <c r="D1891" s="80">
        <v>0.8397908223497031</v>
      </c>
      <c r="E1891" s="80">
        <v>0.7238270819089409</v>
      </c>
      <c r="F1891" s="80">
        <v>0.7935941052555003</v>
      </c>
      <c r="G1891" s="80">
        <v>0.6578168332172919</v>
      </c>
      <c r="H1891" s="80">
        <v>5.161192928407593</v>
      </c>
      <c r="I1891" s="80">
        <v>5.754899091682715</v>
      </c>
      <c r="J1891" s="80">
        <v>7.130422524114514</v>
      </c>
      <c r="K1891" s="80">
        <v>3.7856694959757933</v>
      </c>
      <c r="P1891" s="1"/>
      <c r="Q1891" s="1"/>
    </row>
    <row r="1892" spans="1:17" ht="12.75">
      <c r="A1892" s="11">
        <v>8385</v>
      </c>
      <c r="B1892" s="14">
        <v>83</v>
      </c>
      <c r="C1892" s="14">
        <v>85</v>
      </c>
      <c r="D1892" s="80">
        <v>0.8512010557146872</v>
      </c>
      <c r="E1892" s="80">
        <v>0.740948676096599</v>
      </c>
      <c r="F1892" s="80">
        <v>0.8029991645004132</v>
      </c>
      <c r="G1892" s="80">
        <v>0.6708426098677441</v>
      </c>
      <c r="H1892" s="80">
        <v>5.161192928407593</v>
      </c>
      <c r="I1892" s="80">
        <v>5.482064905648727</v>
      </c>
      <c r="J1892" s="80">
        <v>6.965655105286561</v>
      </c>
      <c r="K1892" s="80">
        <v>3.6776027287697604</v>
      </c>
      <c r="P1892" s="1"/>
      <c r="Q1892" s="1"/>
    </row>
    <row r="1893" spans="1:17" ht="12.75">
      <c r="A1893" s="11">
        <v>8386</v>
      </c>
      <c r="B1893" s="14">
        <v>83</v>
      </c>
      <c r="C1893" s="14">
        <v>86</v>
      </c>
      <c r="D1893" s="80">
        <v>0.8623635205763294</v>
      </c>
      <c r="E1893" s="80">
        <v>0.7580308273957623</v>
      </c>
      <c r="F1893" s="80">
        <v>0.8122834414956924</v>
      </c>
      <c r="G1893" s="80">
        <v>0.6839034411700058</v>
      </c>
      <c r="H1893" s="80">
        <v>5.161192928407593</v>
      </c>
      <c r="I1893" s="80">
        <v>5.2119890821580235</v>
      </c>
      <c r="J1893" s="80">
        <v>6.808684741937245</v>
      </c>
      <c r="K1893" s="80">
        <v>3.5644972686283722</v>
      </c>
      <c r="P1893" s="1"/>
      <c r="Q1893" s="1"/>
    </row>
    <row r="1894" spans="1:17" ht="12.75">
      <c r="A1894" s="11">
        <v>8387</v>
      </c>
      <c r="B1894" s="14">
        <v>83</v>
      </c>
      <c r="C1894" s="14">
        <v>87</v>
      </c>
      <c r="D1894" s="80">
        <v>0.8731924474099348</v>
      </c>
      <c r="E1894" s="80">
        <v>0.7749259814967178</v>
      </c>
      <c r="F1894" s="80">
        <v>0.8213973440608815</v>
      </c>
      <c r="G1894" s="80">
        <v>0.6969247353395676</v>
      </c>
      <c r="H1894" s="80">
        <v>5.161192928407593</v>
      </c>
      <c r="I1894" s="80">
        <v>4.946121077754667</v>
      </c>
      <c r="J1894" s="80">
        <v>6.660239883090632</v>
      </c>
      <c r="K1894" s="80">
        <v>3.447074123071628</v>
      </c>
      <c r="P1894" s="1"/>
      <c r="Q1894" s="1"/>
    </row>
    <row r="1895" spans="1:17" ht="12.75">
      <c r="A1895" s="11">
        <v>8388</v>
      </c>
      <c r="B1895" s="14">
        <v>83</v>
      </c>
      <c r="C1895" s="14">
        <v>88</v>
      </c>
      <c r="D1895" s="80">
        <v>0.8835900164988875</v>
      </c>
      <c r="E1895" s="80">
        <v>0.7914565713647935</v>
      </c>
      <c r="F1895" s="80">
        <v>0.830294712240723</v>
      </c>
      <c r="G1895" s="80">
        <v>0.7098324004598295</v>
      </c>
      <c r="H1895" s="80">
        <v>5.161192928407593</v>
      </c>
      <c r="I1895" s="80">
        <v>4.686737143178807</v>
      </c>
      <c r="J1895" s="80">
        <v>6.521132194919544</v>
      </c>
      <c r="K1895" s="80">
        <v>3.3267978766668564</v>
      </c>
      <c r="P1895" s="1"/>
      <c r="Q1895" s="1"/>
    </row>
    <row r="1896" spans="1:17" ht="12.75">
      <c r="A1896" s="11">
        <v>8389</v>
      </c>
      <c r="B1896" s="14">
        <v>83</v>
      </c>
      <c r="C1896" s="14">
        <v>89</v>
      </c>
      <c r="D1896" s="80">
        <v>0.8934721154132877</v>
      </c>
      <c r="E1896" s="80">
        <v>0.8074555817161517</v>
      </c>
      <c r="F1896" s="80">
        <v>0.8389402808037633</v>
      </c>
      <c r="G1896" s="80">
        <v>0.7225642806595116</v>
      </c>
      <c r="H1896" s="80">
        <v>5.161192928407593</v>
      </c>
      <c r="I1896" s="80">
        <v>4.436086549987851</v>
      </c>
      <c r="J1896" s="80">
        <v>6.391921791460138</v>
      </c>
      <c r="K1896" s="80">
        <v>3.205357686935306</v>
      </c>
      <c r="P1896" s="1"/>
      <c r="Q1896" s="1"/>
    </row>
    <row r="1897" spans="1:17" ht="12.75">
      <c r="A1897" s="11">
        <v>8390</v>
      </c>
      <c r="B1897" s="14">
        <v>83</v>
      </c>
      <c r="C1897" s="14">
        <v>90</v>
      </c>
      <c r="D1897" s="80">
        <v>0.9027900803258803</v>
      </c>
      <c r="E1897" s="80">
        <v>0.8228052494767641</v>
      </c>
      <c r="F1897" s="80">
        <v>0.8473112797471506</v>
      </c>
      <c r="G1897" s="80">
        <v>0.7350738016776008</v>
      </c>
      <c r="H1897" s="80">
        <v>5.161192928407593</v>
      </c>
      <c r="I1897" s="80">
        <v>4.195454194507296</v>
      </c>
      <c r="J1897" s="80">
        <v>6.272678658394175</v>
      </c>
      <c r="K1897" s="80">
        <v>3.083968464520715</v>
      </c>
      <c r="P1897" s="1"/>
      <c r="Q1897" s="1"/>
    </row>
    <row r="1898" spans="1:17" ht="12.75">
      <c r="A1898" s="11">
        <v>8440</v>
      </c>
      <c r="B1898" s="14">
        <v>84</v>
      </c>
      <c r="C1898" s="14">
        <v>40</v>
      </c>
      <c r="D1898" s="80">
        <v>0.5413593711975329</v>
      </c>
      <c r="E1898" s="80">
        <v>0.3711396494496239</v>
      </c>
      <c r="F1898" s="80">
        <v>0.5653343615219222</v>
      </c>
      <c r="G1898" s="80">
        <v>0.3940530436915184</v>
      </c>
      <c r="H1898" s="80">
        <v>4.929074812872938</v>
      </c>
      <c r="I1898" s="80">
        <v>13.783123951665887</v>
      </c>
      <c r="J1898" s="80">
        <v>13.280916819807414</v>
      </c>
      <c r="K1898" s="80">
        <v>5.431281944731412</v>
      </c>
      <c r="P1898" s="1"/>
      <c r="Q1898" s="1"/>
    </row>
    <row r="1899" spans="1:17" ht="12.75">
      <c r="A1899" s="11">
        <v>8441</v>
      </c>
      <c r="B1899" s="14">
        <v>84</v>
      </c>
      <c r="C1899" s="14">
        <v>41</v>
      </c>
      <c r="D1899" s="80">
        <v>0.5422630803390309</v>
      </c>
      <c r="E1899" s="80">
        <v>0.3719896734975478</v>
      </c>
      <c r="F1899" s="80">
        <v>0.5647449710188956</v>
      </c>
      <c r="G1899" s="80">
        <v>0.39348057287060073</v>
      </c>
      <c r="H1899" s="80">
        <v>4.929074812872938</v>
      </c>
      <c r="I1899" s="80">
        <v>13.720078455574168</v>
      </c>
      <c r="J1899" s="80">
        <v>13.250568937918194</v>
      </c>
      <c r="K1899" s="80">
        <v>5.3985843305289105</v>
      </c>
      <c r="P1899" s="1"/>
      <c r="Q1899" s="1"/>
    </row>
    <row r="1900" spans="1:17" ht="12.75">
      <c r="A1900" s="11">
        <v>8442</v>
      </c>
      <c r="B1900" s="14">
        <v>84</v>
      </c>
      <c r="C1900" s="14">
        <v>42</v>
      </c>
      <c r="D1900" s="80">
        <v>0.5432671722798583</v>
      </c>
      <c r="E1900" s="80">
        <v>0.3729353539612723</v>
      </c>
      <c r="F1900" s="80">
        <v>0.5642289278072641</v>
      </c>
      <c r="G1900" s="80">
        <v>0.39297972966230843</v>
      </c>
      <c r="H1900" s="80">
        <v>4.929074812872938</v>
      </c>
      <c r="I1900" s="80">
        <v>13.653405095911355</v>
      </c>
      <c r="J1900" s="80">
        <v>13.216968465223065</v>
      </c>
      <c r="K1900" s="80">
        <v>5.365511443561228</v>
      </c>
      <c r="P1900" s="1"/>
      <c r="Q1900" s="1"/>
    </row>
    <row r="1901" spans="1:17" ht="12.75">
      <c r="A1901" s="11">
        <v>8443</v>
      </c>
      <c r="B1901" s="14">
        <v>84</v>
      </c>
      <c r="C1901" s="14">
        <v>43</v>
      </c>
      <c r="D1901" s="80">
        <v>0.5443845982389336</v>
      </c>
      <c r="E1901" s="80">
        <v>0.3739893092883504</v>
      </c>
      <c r="F1901" s="80">
        <v>0.5638034786383621</v>
      </c>
      <c r="G1901" s="80">
        <v>0.3925670827442389</v>
      </c>
      <c r="H1901" s="80">
        <v>4.929074812872938</v>
      </c>
      <c r="I1901" s="80">
        <v>13.582810729810578</v>
      </c>
      <c r="J1901" s="80">
        <v>13.17972115901463</v>
      </c>
      <c r="K1901" s="80">
        <v>5.332164383668886</v>
      </c>
      <c r="P1901" s="1"/>
      <c r="Q1901" s="1"/>
    </row>
    <row r="1902" spans="1:17" ht="12.75">
      <c r="A1902" s="11">
        <v>8444</v>
      </c>
      <c r="B1902" s="14">
        <v>84</v>
      </c>
      <c r="C1902" s="14">
        <v>44</v>
      </c>
      <c r="D1902" s="80">
        <v>0.5456299460090087</v>
      </c>
      <c r="E1902" s="80">
        <v>0.37516582864819975</v>
      </c>
      <c r="F1902" s="80">
        <v>0.5634867223636055</v>
      </c>
      <c r="G1902" s="80">
        <v>0.39226001676138594</v>
      </c>
      <c r="H1902" s="80">
        <v>4.929074812872938</v>
      </c>
      <c r="I1902" s="80">
        <v>13.507939235273321</v>
      </c>
      <c r="J1902" s="80">
        <v>13.138389577306164</v>
      </c>
      <c r="K1902" s="80">
        <v>5.298624470840096</v>
      </c>
      <c r="P1902" s="1"/>
      <c r="Q1902" s="1"/>
    </row>
    <row r="1903" spans="1:17" ht="12.75">
      <c r="A1903" s="11">
        <v>8445</v>
      </c>
      <c r="B1903" s="14">
        <v>84</v>
      </c>
      <c r="C1903" s="14">
        <v>45</v>
      </c>
      <c r="D1903" s="80">
        <v>0.5470191115835428</v>
      </c>
      <c r="E1903" s="80">
        <v>0.3764805968233606</v>
      </c>
      <c r="F1903" s="80">
        <v>0.5632977520209969</v>
      </c>
      <c r="G1903" s="80">
        <v>0.39207689193316364</v>
      </c>
      <c r="H1903" s="80">
        <v>4.929074812872938</v>
      </c>
      <c r="I1903" s="80">
        <v>13.428395766034505</v>
      </c>
      <c r="J1903" s="80">
        <v>13.092506903312179</v>
      </c>
      <c r="K1903" s="80">
        <v>5.264963675595263</v>
      </c>
      <c r="P1903" s="1"/>
      <c r="Q1903" s="1"/>
    </row>
    <row r="1904" spans="1:17" ht="12.75">
      <c r="A1904" s="11">
        <v>8446</v>
      </c>
      <c r="B1904" s="14">
        <v>84</v>
      </c>
      <c r="C1904" s="14">
        <v>46</v>
      </c>
      <c r="D1904" s="80">
        <v>0.5485666949127124</v>
      </c>
      <c r="E1904" s="80">
        <v>0.3779482622132929</v>
      </c>
      <c r="F1904" s="80">
        <v>0.5632569344427506</v>
      </c>
      <c r="G1904" s="80">
        <v>0.39203734331182455</v>
      </c>
      <c r="H1904" s="80">
        <v>4.929074812872938</v>
      </c>
      <c r="I1904" s="80">
        <v>13.343896372494022</v>
      </c>
      <c r="J1904" s="80">
        <v>13.04166550206611</v>
      </c>
      <c r="K1904" s="80">
        <v>5.2313056833008496</v>
      </c>
      <c r="P1904" s="1"/>
      <c r="Q1904" s="1"/>
    </row>
    <row r="1905" spans="1:17" ht="12.75">
      <c r="A1905" s="11">
        <v>8447</v>
      </c>
      <c r="B1905" s="14">
        <v>84</v>
      </c>
      <c r="C1905" s="14">
        <v>47</v>
      </c>
      <c r="D1905" s="80">
        <v>0.5502871008469529</v>
      </c>
      <c r="E1905" s="80">
        <v>0.37958350348916114</v>
      </c>
      <c r="F1905" s="80">
        <v>0.5633863397442301</v>
      </c>
      <c r="G1905" s="80">
        <v>0.39216273332938145</v>
      </c>
      <c r="H1905" s="80">
        <v>4.929074812872938</v>
      </c>
      <c r="I1905" s="80">
        <v>13.254217516930261</v>
      </c>
      <c r="J1905" s="80">
        <v>12.98548216022166</v>
      </c>
      <c r="K1905" s="80">
        <v>5.197810169581539</v>
      </c>
      <c r="P1905" s="1"/>
      <c r="Q1905" s="1"/>
    </row>
    <row r="1906" spans="1:17" ht="12.75">
      <c r="A1906" s="11">
        <v>8448</v>
      </c>
      <c r="B1906" s="14">
        <v>84</v>
      </c>
      <c r="C1906" s="14">
        <v>48</v>
      </c>
      <c r="D1906" s="80">
        <v>0.5521934212644728</v>
      </c>
      <c r="E1906" s="80">
        <v>0.38139999489268306</v>
      </c>
      <c r="F1906" s="80">
        <v>0.5637089036562437</v>
      </c>
      <c r="G1906" s="80">
        <v>0.3924753868427016</v>
      </c>
      <c r="H1906" s="80">
        <v>4.929074812872938</v>
      </c>
      <c r="I1906" s="80">
        <v>13.159238816679528</v>
      </c>
      <c r="J1906" s="80">
        <v>12.923636284420674</v>
      </c>
      <c r="K1906" s="80">
        <v>5.164677345131793</v>
      </c>
      <c r="P1906" s="1"/>
      <c r="Q1906" s="1"/>
    </row>
    <row r="1907" spans="1:17" ht="12.75">
      <c r="A1907" s="11">
        <v>8449</v>
      </c>
      <c r="B1907" s="14">
        <v>84</v>
      </c>
      <c r="C1907" s="14">
        <v>49</v>
      </c>
      <c r="D1907" s="80">
        <v>0.5543004056572695</v>
      </c>
      <c r="E1907" s="80">
        <v>0.38341326808244486</v>
      </c>
      <c r="F1907" s="80">
        <v>0.5642477072969249</v>
      </c>
      <c r="G1907" s="80">
        <v>0.392997949691323</v>
      </c>
      <c r="H1907" s="80">
        <v>4.929074812872938</v>
      </c>
      <c r="I1907" s="80">
        <v>13.058770494396668</v>
      </c>
      <c r="J1907" s="80">
        <v>12.85577527748217</v>
      </c>
      <c r="K1907" s="80">
        <v>5.132070029787435</v>
      </c>
      <c r="P1907" s="1"/>
      <c r="Q1907" s="1"/>
    </row>
    <row r="1908" spans="1:17" ht="12.75">
      <c r="A1908" s="11">
        <v>8450</v>
      </c>
      <c r="B1908" s="14">
        <v>84</v>
      </c>
      <c r="C1908" s="14">
        <v>50</v>
      </c>
      <c r="D1908" s="80">
        <v>0.5566249117783464</v>
      </c>
      <c r="E1908" s="80">
        <v>0.38564120775013283</v>
      </c>
      <c r="F1908" s="80">
        <v>0.5650260234517376</v>
      </c>
      <c r="G1908" s="80">
        <v>0.39375349845080204</v>
      </c>
      <c r="H1908" s="80">
        <v>4.929074812872938</v>
      </c>
      <c r="I1908" s="80">
        <v>12.952536001165964</v>
      </c>
      <c r="J1908" s="80">
        <v>12.781504449769841</v>
      </c>
      <c r="K1908" s="80">
        <v>5.10010636426906</v>
      </c>
      <c r="P1908" s="1"/>
      <c r="Q1908" s="1"/>
    </row>
    <row r="1909" spans="1:17" ht="12.75">
      <c r="A1909" s="11">
        <v>8451</v>
      </c>
      <c r="B1909" s="14">
        <v>84</v>
      </c>
      <c r="C1909" s="14">
        <v>51</v>
      </c>
      <c r="D1909" s="80">
        <v>0.5591837796694791</v>
      </c>
      <c r="E1909" s="80">
        <v>0.3881020856541943</v>
      </c>
      <c r="F1909" s="80">
        <v>0.5660672141439634</v>
      </c>
      <c r="G1909" s="80">
        <v>0.3947655146234973</v>
      </c>
      <c r="H1909" s="80">
        <v>4.929074812872938</v>
      </c>
      <c r="I1909" s="80">
        <v>12.840287284823646</v>
      </c>
      <c r="J1909" s="80">
        <v>12.700459479789627</v>
      </c>
      <c r="K1909" s="80">
        <v>5.068902617906955</v>
      </c>
      <c r="P1909" s="1"/>
      <c r="Q1909" s="1"/>
    </row>
    <row r="1910" spans="1:17" ht="12.75">
      <c r="A1910" s="11">
        <v>8452</v>
      </c>
      <c r="B1910" s="14">
        <v>84</v>
      </c>
      <c r="C1910" s="14">
        <v>52</v>
      </c>
      <c r="D1910" s="80">
        <v>0.5619928743529524</v>
      </c>
      <c r="E1910" s="80">
        <v>0.39081369265893673</v>
      </c>
      <c r="F1910" s="80">
        <v>0.5673947357077284</v>
      </c>
      <c r="G1910" s="80">
        <v>0.3960579720388155</v>
      </c>
      <c r="H1910" s="80">
        <v>4.929074812872938</v>
      </c>
      <c r="I1910" s="80">
        <v>12.721857266955888</v>
      </c>
      <c r="J1910" s="80">
        <v>12.61233909011101</v>
      </c>
      <c r="K1910" s="80">
        <v>5.0385929897178166</v>
      </c>
      <c r="P1910" s="1"/>
      <c r="Q1910" s="1"/>
    </row>
    <row r="1911" spans="1:17" ht="12.75">
      <c r="A1911" s="11">
        <v>8453</v>
      </c>
      <c r="B1911" s="14">
        <v>84</v>
      </c>
      <c r="C1911" s="14">
        <v>53</v>
      </c>
      <c r="D1911" s="80">
        <v>0.5650678251741319</v>
      </c>
      <c r="E1911" s="80">
        <v>0.39379410092340394</v>
      </c>
      <c r="F1911" s="80">
        <v>0.5690314525657727</v>
      </c>
      <c r="G1911" s="80">
        <v>0.3976547587898172</v>
      </c>
      <c r="H1911" s="80">
        <v>4.929074812872938</v>
      </c>
      <c r="I1911" s="80">
        <v>12.597108745540904</v>
      </c>
      <c r="J1911" s="80">
        <v>12.516883318756676</v>
      </c>
      <c r="K1911" s="80">
        <v>5.009300239657165</v>
      </c>
      <c r="P1911" s="1"/>
      <c r="Q1911" s="1"/>
    </row>
    <row r="1912" spans="1:17" ht="12.75">
      <c r="A1912" s="11">
        <v>8454</v>
      </c>
      <c r="B1912" s="14">
        <v>84</v>
      </c>
      <c r="C1912" s="14">
        <v>54</v>
      </c>
      <c r="D1912" s="80">
        <v>0.5684291765249417</v>
      </c>
      <c r="E1912" s="80">
        <v>0.3970667519261921</v>
      </c>
      <c r="F1912" s="80">
        <v>0.5709976991609461</v>
      </c>
      <c r="G1912" s="80">
        <v>0.3995778724958517</v>
      </c>
      <c r="H1912" s="80">
        <v>4.929074812872938</v>
      </c>
      <c r="I1912" s="80">
        <v>12.465635700008683</v>
      </c>
      <c r="J1912" s="80">
        <v>12.413718320563813</v>
      </c>
      <c r="K1912" s="80">
        <v>4.980992192317807</v>
      </c>
      <c r="P1912" s="1"/>
      <c r="Q1912" s="1"/>
    </row>
    <row r="1913" spans="1:17" ht="12.75">
      <c r="A1913" s="11">
        <v>8455</v>
      </c>
      <c r="B1913" s="14">
        <v>84</v>
      </c>
      <c r="C1913" s="14">
        <v>55</v>
      </c>
      <c r="D1913" s="80">
        <v>0.5720979743691719</v>
      </c>
      <c r="E1913" s="80">
        <v>0.4006563227815848</v>
      </c>
      <c r="F1913" s="80">
        <v>0.5733091941685476</v>
      </c>
      <c r="G1913" s="80">
        <v>0.40184543968826675</v>
      </c>
      <c r="H1913" s="80">
        <v>4.929074812872938</v>
      </c>
      <c r="I1913" s="80">
        <v>12.326958079647275</v>
      </c>
      <c r="J1913" s="80">
        <v>12.302501002985522</v>
      </c>
      <c r="K1913" s="80">
        <v>4.953531889534691</v>
      </c>
      <c r="P1913" s="1"/>
      <c r="Q1913" s="1"/>
    </row>
    <row r="1914" spans="1:17" ht="12.75">
      <c r="A1914" s="11">
        <v>8456</v>
      </c>
      <c r="B1914" s="14">
        <v>84</v>
      </c>
      <c r="C1914" s="14">
        <v>56</v>
      </c>
      <c r="D1914" s="80">
        <v>0.5760875004449154</v>
      </c>
      <c r="E1914" s="80">
        <v>0.4045806895760796</v>
      </c>
      <c r="F1914" s="80">
        <v>0.5759762028662282</v>
      </c>
      <c r="G1914" s="80">
        <v>0.40447091124848766</v>
      </c>
      <c r="H1914" s="80">
        <v>4.929074812872938</v>
      </c>
      <c r="I1914" s="80">
        <v>12.18092293242958</v>
      </c>
      <c r="J1914" s="80">
        <v>12.183168746975126</v>
      </c>
      <c r="K1914" s="80">
        <v>4.926828998327393</v>
      </c>
      <c r="P1914" s="1"/>
      <c r="Q1914" s="1"/>
    </row>
    <row r="1915" spans="1:17" ht="12.75">
      <c r="A1915" s="11">
        <v>8457</v>
      </c>
      <c r="B1915" s="14">
        <v>84</v>
      </c>
      <c r="C1915" s="14">
        <v>57</v>
      </c>
      <c r="D1915" s="80">
        <v>0.5804038202591831</v>
      </c>
      <c r="E1915" s="80">
        <v>0.4088513544011341</v>
      </c>
      <c r="F1915" s="80">
        <v>0.5790040497799727</v>
      </c>
      <c r="G1915" s="80">
        <v>0.40746354674010127</v>
      </c>
      <c r="H1915" s="80">
        <v>4.929074812872938</v>
      </c>
      <c r="I1915" s="80">
        <v>12.027672503994053</v>
      </c>
      <c r="J1915" s="80">
        <v>12.05590921936118</v>
      </c>
      <c r="K1915" s="80">
        <v>4.900838097505812</v>
      </c>
      <c r="P1915" s="1"/>
      <c r="Q1915" s="1"/>
    </row>
    <row r="1916" spans="1:17" ht="12.75">
      <c r="A1916" s="11">
        <v>8458</v>
      </c>
      <c r="B1916" s="14">
        <v>84</v>
      </c>
      <c r="C1916" s="14">
        <v>58</v>
      </c>
      <c r="D1916" s="80">
        <v>0.5850453623780202</v>
      </c>
      <c r="E1916" s="80">
        <v>0.41347287564079094</v>
      </c>
      <c r="F1916" s="80">
        <v>0.5823943410278521</v>
      </c>
      <c r="G1916" s="80">
        <v>0.4108295825018956</v>
      </c>
      <c r="H1916" s="80">
        <v>4.929074812872938</v>
      </c>
      <c r="I1916" s="80">
        <v>11.867672523703659</v>
      </c>
      <c r="J1916" s="80">
        <v>11.921156388394206</v>
      </c>
      <c r="K1916" s="80">
        <v>4.875590948182392</v>
      </c>
      <c r="P1916" s="1"/>
      <c r="Q1916" s="1"/>
    </row>
    <row r="1917" spans="1:17" ht="12.75">
      <c r="A1917" s="11">
        <v>8459</v>
      </c>
      <c r="B1917" s="14">
        <v>84</v>
      </c>
      <c r="C1917" s="14">
        <v>59</v>
      </c>
      <c r="D1917" s="80">
        <v>0.5900107503614463</v>
      </c>
      <c r="E1917" s="80">
        <v>0.4184505314949478</v>
      </c>
      <c r="F1917" s="80">
        <v>0.58614618309785</v>
      </c>
      <c r="G1917" s="80">
        <v>0.4145733993788242</v>
      </c>
      <c r="H1917" s="80">
        <v>4.929074812872938</v>
      </c>
      <c r="I1917" s="80">
        <v>11.701337267243586</v>
      </c>
      <c r="J1917" s="80">
        <v>11.77934891195723</v>
      </c>
      <c r="K1917" s="80">
        <v>4.851063168159294</v>
      </c>
      <c r="P1917" s="1"/>
      <c r="Q1917" s="1"/>
    </row>
    <row r="1918" spans="1:17" ht="12.75">
      <c r="A1918" s="11">
        <v>8460</v>
      </c>
      <c r="B1918" s="14">
        <v>84</v>
      </c>
      <c r="C1918" s="14">
        <v>60</v>
      </c>
      <c r="D1918" s="80">
        <v>0.595303162246887</v>
      </c>
      <c r="E1918" s="80">
        <v>0.4237947625504297</v>
      </c>
      <c r="F1918" s="80">
        <v>0.5902562633714099</v>
      </c>
      <c r="G1918" s="80">
        <v>0.4186975604396095</v>
      </c>
      <c r="H1918" s="80">
        <v>4.929074812872938</v>
      </c>
      <c r="I1918" s="80">
        <v>11.52882058486999</v>
      </c>
      <c r="J1918" s="80">
        <v>11.63080634411191</v>
      </c>
      <c r="K1918" s="80">
        <v>4.827089053631017</v>
      </c>
      <c r="P1918" s="1"/>
      <c r="Q1918" s="1"/>
    </row>
    <row r="1919" spans="1:17" ht="12.75">
      <c r="A1919" s="11">
        <v>8461</v>
      </c>
      <c r="B1919" s="14">
        <v>84</v>
      </c>
      <c r="C1919" s="14">
        <v>61</v>
      </c>
      <c r="D1919" s="80">
        <v>0.6009237634963682</v>
      </c>
      <c r="E1919" s="80">
        <v>0.4295146671743581</v>
      </c>
      <c r="F1919" s="80">
        <v>0.5947190581600287</v>
      </c>
      <c r="G1919" s="80">
        <v>0.42320296280496583</v>
      </c>
      <c r="H1919" s="80">
        <v>4.929074812872938</v>
      </c>
      <c r="I1919" s="80">
        <v>11.350340060338736</v>
      </c>
      <c r="J1919" s="80">
        <v>11.475917330832427</v>
      </c>
      <c r="K1919" s="80">
        <v>4.803497542379247</v>
      </c>
      <c r="P1919" s="1"/>
      <c r="Q1919" s="1"/>
    </row>
    <row r="1920" spans="1:17" ht="12.75">
      <c r="A1920" s="11">
        <v>8462</v>
      </c>
      <c r="B1920" s="14">
        <v>84</v>
      </c>
      <c r="C1920" s="14">
        <v>62</v>
      </c>
      <c r="D1920" s="80">
        <v>0.6068725728368033</v>
      </c>
      <c r="E1920" s="80">
        <v>0.4356188540940619</v>
      </c>
      <c r="F1920" s="80">
        <v>0.5995279588580196</v>
      </c>
      <c r="G1920" s="80">
        <v>0.4280899162893314</v>
      </c>
      <c r="H1920" s="80">
        <v>4.929074812872938</v>
      </c>
      <c r="I1920" s="80">
        <v>11.166150695052348</v>
      </c>
      <c r="J1920" s="80">
        <v>11.315108991606266</v>
      </c>
      <c r="K1920" s="80">
        <v>4.780116516319019</v>
      </c>
      <c r="P1920" s="1"/>
      <c r="Q1920" s="1"/>
    </row>
    <row r="1921" spans="1:17" ht="12.75">
      <c r="A1921" s="11">
        <v>8463</v>
      </c>
      <c r="B1921" s="14">
        <v>84</v>
      </c>
      <c r="C1921" s="14">
        <v>63</v>
      </c>
      <c r="D1921" s="80">
        <v>0.6131487113983142</v>
      </c>
      <c r="E1921" s="80">
        <v>0.44211568828160847</v>
      </c>
      <c r="F1921" s="80">
        <v>0.604676573841466</v>
      </c>
      <c r="G1921" s="80">
        <v>0.4333594366047459</v>
      </c>
      <c r="H1921" s="80">
        <v>4.929074812872938</v>
      </c>
      <c r="I1921" s="80">
        <v>10.976552833162348</v>
      </c>
      <c r="J1921" s="80">
        <v>11.148834894393822</v>
      </c>
      <c r="K1921" s="80">
        <v>4.756792751641463</v>
      </c>
      <c r="P1921" s="1"/>
      <c r="Q1921" s="1"/>
    </row>
    <row r="1922" spans="1:17" ht="12.75">
      <c r="A1922" s="11">
        <v>8464</v>
      </c>
      <c r="B1922" s="14">
        <v>84</v>
      </c>
      <c r="C1922" s="14">
        <v>64</v>
      </c>
      <c r="D1922" s="80">
        <v>0.6197475499042536</v>
      </c>
      <c r="E1922" s="80">
        <v>0.44901028828704004</v>
      </c>
      <c r="F1922" s="80">
        <v>0.6101602445970892</v>
      </c>
      <c r="G1922" s="80">
        <v>0.4390148160787107</v>
      </c>
      <c r="H1922" s="80">
        <v>4.929074812872938</v>
      </c>
      <c r="I1922" s="80">
        <v>10.78204688352501</v>
      </c>
      <c r="J1922" s="80">
        <v>10.977643366875181</v>
      </c>
      <c r="K1922" s="80">
        <v>4.733478329522768</v>
      </c>
      <c r="P1922" s="1"/>
      <c r="Q1922" s="1"/>
    </row>
    <row r="1923" spans="1:17" ht="12.75">
      <c r="A1923" s="11">
        <v>8465</v>
      </c>
      <c r="B1923" s="14">
        <v>84</v>
      </c>
      <c r="C1923" s="14">
        <v>65</v>
      </c>
      <c r="D1923" s="80">
        <v>0.6266679434419303</v>
      </c>
      <c r="E1923" s="80">
        <v>0.45631203399695813</v>
      </c>
      <c r="F1923" s="80">
        <v>0.615977390105799</v>
      </c>
      <c r="G1923" s="80">
        <v>0.44506309774295244</v>
      </c>
      <c r="H1923" s="80">
        <v>4.929074812872938</v>
      </c>
      <c r="I1923" s="80">
        <v>10.583019649789476</v>
      </c>
      <c r="J1923" s="80">
        <v>10.801982953852574</v>
      </c>
      <c r="K1923" s="80">
        <v>4.71011150880984</v>
      </c>
      <c r="P1923" s="1"/>
      <c r="Q1923" s="1"/>
    </row>
    <row r="1924" spans="1:17" ht="12.75">
      <c r="A1924" s="11">
        <v>8466</v>
      </c>
      <c r="B1924" s="14">
        <v>84</v>
      </c>
      <c r="C1924" s="14">
        <v>66</v>
      </c>
      <c r="D1924" s="80">
        <v>0.6339176075887323</v>
      </c>
      <c r="E1924" s="80">
        <v>0.4640405379410998</v>
      </c>
      <c r="F1924" s="80">
        <v>0.6221295018909296</v>
      </c>
      <c r="G1924" s="80">
        <v>0.4515152205847452</v>
      </c>
      <c r="H1924" s="80">
        <v>4.929074812872938</v>
      </c>
      <c r="I1924" s="80">
        <v>10.379509973405066</v>
      </c>
      <c r="J1924" s="80">
        <v>10.622078051074453</v>
      </c>
      <c r="K1924" s="80">
        <v>4.686506735203551</v>
      </c>
      <c r="P1924" s="1"/>
      <c r="Q1924" s="1"/>
    </row>
    <row r="1925" spans="1:17" ht="12.75">
      <c r="A1925" s="11">
        <v>8467</v>
      </c>
      <c r="B1925" s="14">
        <v>84</v>
      </c>
      <c r="C1925" s="14">
        <v>67</v>
      </c>
      <c r="D1925" s="80">
        <v>0.641513236650424</v>
      </c>
      <c r="E1925" s="80">
        <v>0.47222634377823697</v>
      </c>
      <c r="F1925" s="80">
        <v>0.6286200657693891</v>
      </c>
      <c r="G1925" s="80">
        <v>0.4583850544102248</v>
      </c>
      <c r="H1925" s="80">
        <v>4.929074812872938</v>
      </c>
      <c r="I1925" s="80">
        <v>10.171201717661095</v>
      </c>
      <c r="J1925" s="80">
        <v>10.437949677766579</v>
      </c>
      <c r="K1925" s="80">
        <v>4.662326852767453</v>
      </c>
      <c r="P1925" s="1"/>
      <c r="Q1925" s="1"/>
    </row>
    <row r="1926" spans="1:17" ht="12.75">
      <c r="A1926" s="11">
        <v>8468</v>
      </c>
      <c r="B1926" s="14">
        <v>84</v>
      </c>
      <c r="C1926" s="14">
        <v>68</v>
      </c>
      <c r="D1926" s="80">
        <v>0.6494810776142821</v>
      </c>
      <c r="E1926" s="80">
        <v>0.4809122386565771</v>
      </c>
      <c r="F1926" s="80">
        <v>0.6354528958317387</v>
      </c>
      <c r="G1926" s="80">
        <v>0.4656877684109478</v>
      </c>
      <c r="H1926" s="80">
        <v>4.929074812872938</v>
      </c>
      <c r="I1926" s="80">
        <v>9.957383952091014</v>
      </c>
      <c r="J1926" s="80">
        <v>10.249426853103703</v>
      </c>
      <c r="K1926" s="80">
        <v>4.637031911860248</v>
      </c>
      <c r="P1926" s="1"/>
      <c r="Q1926" s="1"/>
    </row>
    <row r="1927" spans="1:17" ht="12.75">
      <c r="A1927" s="11">
        <v>8469</v>
      </c>
      <c r="B1927" s="14">
        <v>84</v>
      </c>
      <c r="C1927" s="14">
        <v>69</v>
      </c>
      <c r="D1927" s="80">
        <v>0.6578680944796736</v>
      </c>
      <c r="E1927" s="80">
        <v>0.4901664974170756</v>
      </c>
      <c r="F1927" s="80">
        <v>0.6426281120912822</v>
      </c>
      <c r="G1927" s="80">
        <v>0.4734355542616767</v>
      </c>
      <c r="H1927" s="80">
        <v>4.929074812872938</v>
      </c>
      <c r="I1927" s="80">
        <v>9.736404867527444</v>
      </c>
      <c r="J1927" s="80">
        <v>10.055919445426438</v>
      </c>
      <c r="K1927" s="80">
        <v>4.609560234973943</v>
      </c>
      <c r="P1927" s="1"/>
      <c r="Q1927" s="1"/>
    </row>
    <row r="1928" spans="1:17" ht="12.75">
      <c r="A1928" s="11">
        <v>8470</v>
      </c>
      <c r="B1928" s="14">
        <v>84</v>
      </c>
      <c r="C1928" s="14">
        <v>70</v>
      </c>
      <c r="D1928" s="80">
        <v>0.6667170490920193</v>
      </c>
      <c r="E1928" s="80">
        <v>0.5000566829294165</v>
      </c>
      <c r="F1928" s="80">
        <v>0.6501373695304703</v>
      </c>
      <c r="G1928" s="80">
        <v>0.4816322452784175</v>
      </c>
      <c r="H1928" s="80">
        <v>4.929074812872938</v>
      </c>
      <c r="I1928" s="80">
        <v>9.506681920448004</v>
      </c>
      <c r="J1928" s="80">
        <v>9.857032174827832</v>
      </c>
      <c r="K1928" s="80">
        <v>4.578724558493111</v>
      </c>
      <c r="P1928" s="1"/>
      <c r="Q1928" s="1"/>
    </row>
    <row r="1929" spans="1:17" ht="12.75">
      <c r="A1929" s="11">
        <v>8471</v>
      </c>
      <c r="B1929" s="14">
        <v>84</v>
      </c>
      <c r="C1929" s="14">
        <v>71</v>
      </c>
      <c r="D1929" s="80">
        <v>0.6760407034634119</v>
      </c>
      <c r="E1929" s="80">
        <v>0.5106204594081254</v>
      </c>
      <c r="F1929" s="80">
        <v>0.6579640026877408</v>
      </c>
      <c r="G1929" s="80">
        <v>0.49027299119059964</v>
      </c>
      <c r="H1929" s="80">
        <v>4.929074812872938</v>
      </c>
      <c r="I1929" s="80">
        <v>9.267772420208832</v>
      </c>
      <c r="J1929" s="80">
        <v>9.653108726952242</v>
      </c>
      <c r="K1929" s="80">
        <v>4.543738506129527</v>
      </c>
      <c r="P1929" s="1"/>
      <c r="Q1929" s="1"/>
    </row>
    <row r="1930" spans="1:17" ht="12.75">
      <c r="A1930" s="11">
        <v>8472</v>
      </c>
      <c r="B1930" s="14">
        <v>84</v>
      </c>
      <c r="C1930" s="14">
        <v>72</v>
      </c>
      <c r="D1930" s="80">
        <v>0.6858226597229901</v>
      </c>
      <c r="E1930" s="80">
        <v>0.521864621694508</v>
      </c>
      <c r="F1930" s="80">
        <v>0.6660870205362799</v>
      </c>
      <c r="G1930" s="80">
        <v>0.4993481814713807</v>
      </c>
      <c r="H1930" s="80">
        <v>4.929074812872938</v>
      </c>
      <c r="I1930" s="80">
        <v>9.0203343406864</v>
      </c>
      <c r="J1930" s="80">
        <v>9.445121604273737</v>
      </c>
      <c r="K1930" s="80">
        <v>4.5042875492856</v>
      </c>
      <c r="P1930" s="1"/>
      <c r="Q1930" s="1"/>
    </row>
    <row r="1931" spans="1:17" ht="12.75">
      <c r="A1931" s="11">
        <v>8473</v>
      </c>
      <c r="B1931" s="14">
        <v>84</v>
      </c>
      <c r="C1931" s="14">
        <v>73</v>
      </c>
      <c r="D1931" s="80">
        <v>0.696018594617181</v>
      </c>
      <c r="E1931" s="80">
        <v>0.5337642029055045</v>
      </c>
      <c r="F1931" s="80">
        <v>0.6744861657868045</v>
      </c>
      <c r="G1931" s="80">
        <v>0.5088488315832397</v>
      </c>
      <c r="H1931" s="80">
        <v>4.929074812872938</v>
      </c>
      <c r="I1931" s="80">
        <v>8.766099567326068</v>
      </c>
      <c r="J1931" s="80">
        <v>9.234554857822793</v>
      </c>
      <c r="K1931" s="80">
        <v>4.460619522376213</v>
      </c>
      <c r="P1931" s="1"/>
      <c r="Q1931" s="1"/>
    </row>
    <row r="1932" spans="1:17" ht="12.75">
      <c r="A1932" s="11">
        <v>8474</v>
      </c>
      <c r="B1932" s="14">
        <v>84</v>
      </c>
      <c r="C1932" s="14">
        <v>74</v>
      </c>
      <c r="D1932" s="80">
        <v>0.7065952724000899</v>
      </c>
      <c r="E1932" s="80">
        <v>0.5463063944217121</v>
      </c>
      <c r="F1932" s="80">
        <v>0.6831443114865415</v>
      </c>
      <c r="G1932" s="80">
        <v>0.5187693058893292</v>
      </c>
      <c r="H1932" s="80">
        <v>4.929074812872938</v>
      </c>
      <c r="I1932" s="80">
        <v>8.506256302654792</v>
      </c>
      <c r="J1932" s="80">
        <v>9.022546437682772</v>
      </c>
      <c r="K1932" s="80">
        <v>4.412784677844959</v>
      </c>
      <c r="P1932" s="1"/>
      <c r="Q1932" s="1"/>
    </row>
    <row r="1933" spans="1:17" ht="12.75">
      <c r="A1933" s="11">
        <v>8475</v>
      </c>
      <c r="B1933" s="14">
        <v>84</v>
      </c>
      <c r="C1933" s="14">
        <v>75</v>
      </c>
      <c r="D1933" s="80">
        <v>0.7175381834209482</v>
      </c>
      <c r="E1933" s="80">
        <v>0.559500622195923</v>
      </c>
      <c r="F1933" s="80">
        <v>0.6920435762805843</v>
      </c>
      <c r="G1933" s="80">
        <v>0.5291029301363348</v>
      </c>
      <c r="H1933" s="80">
        <v>4.929074812872938</v>
      </c>
      <c r="I1933" s="80">
        <v>8.241080326984909</v>
      </c>
      <c r="J1933" s="80">
        <v>8.809775391361228</v>
      </c>
      <c r="K1933" s="80">
        <v>4.360379748496619</v>
      </c>
      <c r="P1933" s="1"/>
      <c r="Q1933" s="1"/>
    </row>
    <row r="1934" spans="1:17" ht="12.75">
      <c r="A1934" s="11">
        <v>8476</v>
      </c>
      <c r="B1934" s="14">
        <v>84</v>
      </c>
      <c r="C1934" s="14">
        <v>76</v>
      </c>
      <c r="D1934" s="80">
        <v>0.7288176469644694</v>
      </c>
      <c r="E1934" s="80">
        <v>0.5733383933141337</v>
      </c>
      <c r="F1934" s="80">
        <v>0.7011625210050029</v>
      </c>
      <c r="G1934" s="80">
        <v>0.5398385343388321</v>
      </c>
      <c r="H1934" s="80">
        <v>4.929074812872938</v>
      </c>
      <c r="I1934" s="80">
        <v>7.971273340203032</v>
      </c>
      <c r="J1934" s="80">
        <v>8.597147636286559</v>
      </c>
      <c r="K1934" s="80">
        <v>4.303200516789412</v>
      </c>
      <c r="P1934" s="1"/>
      <c r="Q1934" s="1"/>
    </row>
    <row r="1935" spans="1:17" ht="12.75">
      <c r="A1935" s="11">
        <v>8477</v>
      </c>
      <c r="B1935" s="14">
        <v>84</v>
      </c>
      <c r="C1935" s="14">
        <v>77</v>
      </c>
      <c r="D1935" s="80">
        <v>0.7403904495422408</v>
      </c>
      <c r="E1935" s="80">
        <v>0.5877936144943772</v>
      </c>
      <c r="F1935" s="80">
        <v>0.7104779601976375</v>
      </c>
      <c r="G1935" s="80">
        <v>0.5509622466836847</v>
      </c>
      <c r="H1935" s="80">
        <v>4.929074812872938</v>
      </c>
      <c r="I1935" s="80">
        <v>7.697902479305659</v>
      </c>
      <c r="J1935" s="80">
        <v>8.385723647428446</v>
      </c>
      <c r="K1935" s="80">
        <v>4.241253644750152</v>
      </c>
      <c r="P1935" s="1"/>
      <c r="Q1935" s="1"/>
    </row>
    <row r="1936" spans="1:17" ht="12.75">
      <c r="A1936" s="11">
        <v>8478</v>
      </c>
      <c r="B1936" s="14">
        <v>84</v>
      </c>
      <c r="C1936" s="14">
        <v>78</v>
      </c>
      <c r="D1936" s="80">
        <v>0.7522009820318777</v>
      </c>
      <c r="E1936" s="80">
        <v>0.6028222271488045</v>
      </c>
      <c r="F1936" s="80">
        <v>0.7199672784249428</v>
      </c>
      <c r="G1936" s="80">
        <v>0.562460057692147</v>
      </c>
      <c r="H1936" s="80">
        <v>4.929074812872938</v>
      </c>
      <c r="I1936" s="80">
        <v>7.422383396961946</v>
      </c>
      <c r="J1936" s="80">
        <v>8.176664016166434</v>
      </c>
      <c r="K1936" s="80">
        <v>4.1747941936684505</v>
      </c>
      <c r="P1936" s="1"/>
      <c r="Q1936" s="1"/>
    </row>
    <row r="1937" spans="1:17" ht="12.75">
      <c r="A1937" s="11">
        <v>8479</v>
      </c>
      <c r="B1937" s="14">
        <v>84</v>
      </c>
      <c r="C1937" s="14">
        <v>79</v>
      </c>
      <c r="D1937" s="80">
        <v>0.7642113700603974</v>
      </c>
      <c r="E1937" s="80">
        <v>0.6183997429676187</v>
      </c>
      <c r="F1937" s="80">
        <v>0.7296081216468214</v>
      </c>
      <c r="G1937" s="80">
        <v>0.5743173693715827</v>
      </c>
      <c r="H1937" s="80">
        <v>4.929074812872938</v>
      </c>
      <c r="I1937" s="80">
        <v>7.145273192322084</v>
      </c>
      <c r="J1937" s="80">
        <v>7.970693501939311</v>
      </c>
      <c r="K1937" s="80">
        <v>4.103654503255711</v>
      </c>
      <c r="P1937" s="1"/>
      <c r="Q1937" s="1"/>
    </row>
    <row r="1938" spans="1:17" ht="12.75">
      <c r="A1938" s="11">
        <v>8480</v>
      </c>
      <c r="B1938" s="14">
        <v>84</v>
      </c>
      <c r="C1938" s="14">
        <v>80</v>
      </c>
      <c r="D1938" s="80">
        <v>0.7763923541495806</v>
      </c>
      <c r="E1938" s="80">
        <v>0.6345108727326926</v>
      </c>
      <c r="F1938" s="80">
        <v>0.7393733478343587</v>
      </c>
      <c r="G1938" s="80">
        <v>0.5865125464102976</v>
      </c>
      <c r="H1938" s="80">
        <v>4.929074812872938</v>
      </c>
      <c r="I1938" s="80">
        <v>6.866548106596771</v>
      </c>
      <c r="J1938" s="80">
        <v>7.768306304420829</v>
      </c>
      <c r="K1938" s="80">
        <v>4.02731661504888</v>
      </c>
      <c r="P1938" s="1"/>
      <c r="Q1938" s="1"/>
    </row>
    <row r="1939" spans="1:17" ht="12.75">
      <c r="A1939" s="11">
        <v>8481</v>
      </c>
      <c r="B1939" s="14">
        <v>84</v>
      </c>
      <c r="C1939" s="14">
        <v>81</v>
      </c>
      <c r="D1939" s="80">
        <v>0.7886910774453788</v>
      </c>
      <c r="E1939" s="80">
        <v>0.6511064716093412</v>
      </c>
      <c r="F1939" s="80">
        <v>0.7492292936700787</v>
      </c>
      <c r="G1939" s="80">
        <v>0.5990141037668748</v>
      </c>
      <c r="H1939" s="80">
        <v>4.929074812872938</v>
      </c>
      <c r="I1939" s="80">
        <v>6.586841515746216</v>
      </c>
      <c r="J1939" s="80">
        <v>7.570305361409991</v>
      </c>
      <c r="K1939" s="80">
        <v>3.945610967209163</v>
      </c>
      <c r="P1939" s="1"/>
      <c r="Q1939" s="1"/>
    </row>
    <row r="1940" spans="1:17" ht="12.75">
      <c r="A1940" s="11">
        <v>8482</v>
      </c>
      <c r="B1940" s="14">
        <v>84</v>
      </c>
      <c r="C1940" s="14">
        <v>82</v>
      </c>
      <c r="D1940" s="80">
        <v>0.8010348285025755</v>
      </c>
      <c r="E1940" s="80">
        <v>0.668105169976391</v>
      </c>
      <c r="F1940" s="80">
        <v>0.7591394028346681</v>
      </c>
      <c r="G1940" s="80">
        <v>0.6117845989862796</v>
      </c>
      <c r="H1940" s="80">
        <v>4.929074812872938</v>
      </c>
      <c r="I1940" s="80">
        <v>6.307369945701943</v>
      </c>
      <c r="J1940" s="80">
        <v>7.377692965685505</v>
      </c>
      <c r="K1940" s="80">
        <v>3.8587517928893753</v>
      </c>
      <c r="P1940" s="1"/>
      <c r="Q1940" s="1"/>
    </row>
    <row r="1941" spans="1:17" ht="12.75">
      <c r="A1941" s="11">
        <v>8483</v>
      </c>
      <c r="B1941" s="14">
        <v>84</v>
      </c>
      <c r="C1941" s="14">
        <v>83</v>
      </c>
      <c r="D1941" s="80">
        <v>0.8133353993443195</v>
      </c>
      <c r="E1941" s="80">
        <v>0.6853961937865318</v>
      </c>
      <c r="F1941" s="80">
        <v>0.7690688858033337</v>
      </c>
      <c r="G1941" s="80">
        <v>0.6247862913963674</v>
      </c>
      <c r="H1941" s="80">
        <v>4.929074812872938</v>
      </c>
      <c r="I1941" s="80">
        <v>6.029884548794651</v>
      </c>
      <c r="J1941" s="80">
        <v>7.19157015687792</v>
      </c>
      <c r="K1941" s="80">
        <v>3.7673892047896684</v>
      </c>
      <c r="P1941" s="1"/>
      <c r="Q1941" s="1"/>
    </row>
    <row r="1942" spans="1:17" ht="12.75">
      <c r="A1942" s="11">
        <v>8484</v>
      </c>
      <c r="B1942" s="14">
        <v>84</v>
      </c>
      <c r="C1942" s="14">
        <v>84</v>
      </c>
      <c r="D1942" s="80">
        <v>0.8255349219034452</v>
      </c>
      <c r="E1942" s="80">
        <v>0.7029029117993749</v>
      </c>
      <c r="F1942" s="80">
        <v>0.778984997667143</v>
      </c>
      <c r="G1942" s="80">
        <v>0.6379815122490906</v>
      </c>
      <c r="H1942" s="80">
        <v>4.929074812872938</v>
      </c>
      <c r="I1942" s="80">
        <v>5.754899091682715</v>
      </c>
      <c r="J1942" s="80">
        <v>7.012454679202997</v>
      </c>
      <c r="K1942" s="80">
        <v>3.6715192253526565</v>
      </c>
      <c r="P1942" s="1"/>
      <c r="Q1942" s="1"/>
    </row>
    <row r="1943" spans="1:17" ht="12.75">
      <c r="A1943" s="11">
        <v>8485</v>
      </c>
      <c r="B1943" s="14">
        <v>84</v>
      </c>
      <c r="C1943" s="14">
        <v>85</v>
      </c>
      <c r="D1943" s="80">
        <v>0.8375921065399627</v>
      </c>
      <c r="E1943" s="80">
        <v>0.7205664316302114</v>
      </c>
      <c r="F1943" s="80">
        <v>0.7888484457874662</v>
      </c>
      <c r="G1943" s="80">
        <v>0.6513210035884893</v>
      </c>
      <c r="H1943" s="80">
        <v>4.929074812872938</v>
      </c>
      <c r="I1943" s="80">
        <v>5.482064905648727</v>
      </c>
      <c r="J1943" s="80">
        <v>6.840555702437298</v>
      </c>
      <c r="K1943" s="80">
        <v>3.570584016084366</v>
      </c>
      <c r="P1943" s="1"/>
      <c r="Q1943" s="1"/>
    </row>
    <row r="1944" spans="1:17" ht="12.75">
      <c r="A1944" s="11">
        <v>8486</v>
      </c>
      <c r="B1944" s="14">
        <v>84</v>
      </c>
      <c r="C1944" s="14">
        <v>86</v>
      </c>
      <c r="D1944" s="80">
        <v>0.849435381794741</v>
      </c>
      <c r="E1944" s="80">
        <v>0.7382769900588434</v>
      </c>
      <c r="F1944" s="80">
        <v>0.7986096651758793</v>
      </c>
      <c r="G1944" s="80">
        <v>0.6647378807927508</v>
      </c>
      <c r="H1944" s="80">
        <v>4.929074812872938</v>
      </c>
      <c r="I1944" s="80">
        <v>5.2119890821580235</v>
      </c>
      <c r="J1944" s="80">
        <v>6.6764573178422815</v>
      </c>
      <c r="K1944" s="80">
        <v>3.464606577188679</v>
      </c>
      <c r="P1944" s="1"/>
      <c r="Q1944" s="1"/>
    </row>
    <row r="1945" spans="1:17" ht="12.75">
      <c r="A1945" s="11">
        <v>8487</v>
      </c>
      <c r="B1945" s="14">
        <v>84</v>
      </c>
      <c r="C1945" s="14">
        <v>87</v>
      </c>
      <c r="D1945" s="80">
        <v>0.8609709684927154</v>
      </c>
      <c r="E1945" s="80">
        <v>0.7558814974262359</v>
      </c>
      <c r="F1945" s="80">
        <v>0.8082145097365395</v>
      </c>
      <c r="G1945" s="80">
        <v>0.6781543460122784</v>
      </c>
      <c r="H1945" s="80">
        <v>4.929074812872938</v>
      </c>
      <c r="I1945" s="80">
        <v>4.946121077754667</v>
      </c>
      <c r="J1945" s="80">
        <v>6.520962385845343</v>
      </c>
      <c r="K1945" s="80">
        <v>3.354233504782262</v>
      </c>
      <c r="P1945" s="1"/>
      <c r="Q1945" s="1"/>
    </row>
    <row r="1946" spans="1:17" ht="12.75">
      <c r="A1946" s="11">
        <v>8488</v>
      </c>
      <c r="B1946" s="14">
        <v>84</v>
      </c>
      <c r="C1946" s="14">
        <v>88</v>
      </c>
      <c r="D1946" s="80">
        <v>0.8720904615840845</v>
      </c>
      <c r="E1946" s="80">
        <v>0.7731918503999828</v>
      </c>
      <c r="F1946" s="80">
        <v>0.8176120210949251</v>
      </c>
      <c r="G1946" s="80">
        <v>0.691492163047917</v>
      </c>
      <c r="H1946" s="80">
        <v>4.929074812872938</v>
      </c>
      <c r="I1946" s="80">
        <v>4.686737143178807</v>
      </c>
      <c r="J1946" s="80">
        <v>6.3749699512780165</v>
      </c>
      <c r="K1946" s="80">
        <v>3.2408420047737287</v>
      </c>
      <c r="P1946" s="1"/>
      <c r="Q1946" s="1"/>
    </row>
    <row r="1947" spans="1:17" ht="12.75">
      <c r="A1947" s="11">
        <v>8489</v>
      </c>
      <c r="B1947" s="14">
        <v>84</v>
      </c>
      <c r="C1947" s="14">
        <v>89</v>
      </c>
      <c r="D1947" s="80">
        <v>0.8826987181353952</v>
      </c>
      <c r="E1947" s="80">
        <v>0.7900274832061193</v>
      </c>
      <c r="F1947" s="80">
        <v>0.8267626471293243</v>
      </c>
      <c r="G1947" s="80">
        <v>0.7046849003796226</v>
      </c>
      <c r="H1947" s="80">
        <v>4.929074812872938</v>
      </c>
      <c r="I1947" s="80">
        <v>4.436086549987851</v>
      </c>
      <c r="J1947" s="80">
        <v>6.239118154307216</v>
      </c>
      <c r="K1947" s="80">
        <v>3.1260432085535728</v>
      </c>
      <c r="P1947" s="1"/>
      <c r="Q1947" s="1"/>
    </row>
    <row r="1948" spans="1:17" ht="12.75">
      <c r="A1948" s="11">
        <v>8490</v>
      </c>
      <c r="B1948" s="14">
        <v>84</v>
      </c>
      <c r="C1948" s="14">
        <v>90</v>
      </c>
      <c r="D1948" s="80">
        <v>0.8927379456108486</v>
      </c>
      <c r="E1948" s="80">
        <v>0.8062571490472898</v>
      </c>
      <c r="F1948" s="80">
        <v>0.8356401397799007</v>
      </c>
      <c r="G1948" s="80">
        <v>0.7176820228257776</v>
      </c>
      <c r="H1948" s="80">
        <v>4.929074812872938</v>
      </c>
      <c r="I1948" s="80">
        <v>4.195454194507296</v>
      </c>
      <c r="J1948" s="80">
        <v>6.113526954393344</v>
      </c>
      <c r="K1948" s="80">
        <v>3.01100205298689</v>
      </c>
      <c r="P1948" s="1"/>
      <c r="Q1948" s="1"/>
    </row>
    <row r="1949" spans="1:17" ht="12.75">
      <c r="A1949" s="11">
        <v>8540</v>
      </c>
      <c r="B1949" s="14">
        <v>85</v>
      </c>
      <c r="C1949" s="14">
        <v>40</v>
      </c>
      <c r="D1949" s="80">
        <v>0.5247277289835625</v>
      </c>
      <c r="E1949" s="80">
        <v>0.3556819577016377</v>
      </c>
      <c r="F1949" s="80">
        <v>0.5533542470729771</v>
      </c>
      <c r="G1949" s="80">
        <v>0.3825084654991494</v>
      </c>
      <c r="H1949" s="80">
        <v>4.698294250804743</v>
      </c>
      <c r="I1949" s="80">
        <v>13.783123951665887</v>
      </c>
      <c r="J1949" s="80">
        <v>13.209256609934338</v>
      </c>
      <c r="K1949" s="80">
        <v>5.272161592536291</v>
      </c>
      <c r="P1949" s="1"/>
      <c r="Q1949" s="1"/>
    </row>
    <row r="1950" spans="1:17" ht="12.75">
      <c r="A1950" s="11">
        <v>8541</v>
      </c>
      <c r="B1950" s="14">
        <v>85</v>
      </c>
      <c r="C1950" s="14">
        <v>41</v>
      </c>
      <c r="D1950" s="80">
        <v>0.5255717929624814</v>
      </c>
      <c r="E1950" s="80">
        <v>0.3564580431725046</v>
      </c>
      <c r="F1950" s="80">
        <v>0.5525781415925037</v>
      </c>
      <c r="G1950" s="80">
        <v>0.38176716648487635</v>
      </c>
      <c r="H1950" s="80">
        <v>4.698294250804743</v>
      </c>
      <c r="I1950" s="80">
        <v>13.720078455574168</v>
      </c>
      <c r="J1950" s="80">
        <v>13.180497230444162</v>
      </c>
      <c r="K1950" s="80">
        <v>5.237875475934748</v>
      </c>
      <c r="P1950" s="1"/>
      <c r="Q1950" s="1"/>
    </row>
    <row r="1951" spans="1:17" ht="12.75">
      <c r="A1951" s="11">
        <v>8542</v>
      </c>
      <c r="B1951" s="14">
        <v>85</v>
      </c>
      <c r="C1951" s="14">
        <v>42</v>
      </c>
      <c r="D1951" s="80">
        <v>0.5265101449730197</v>
      </c>
      <c r="E1951" s="80">
        <v>0.3573218666524256</v>
      </c>
      <c r="F1951" s="80">
        <v>0.5518599841549806</v>
      </c>
      <c r="G1951" s="80">
        <v>0.3810819244801815</v>
      </c>
      <c r="H1951" s="80">
        <v>4.698294250804743</v>
      </c>
      <c r="I1951" s="80">
        <v>13.653405095911355</v>
      </c>
      <c r="J1951" s="80">
        <v>13.14863345705868</v>
      </c>
      <c r="K1951" s="80">
        <v>5.203065889657417</v>
      </c>
      <c r="P1951" s="1"/>
      <c r="Q1951" s="1"/>
    </row>
    <row r="1952" spans="1:17" ht="12.75">
      <c r="A1952" s="11">
        <v>8543</v>
      </c>
      <c r="B1952" s="14">
        <v>85</v>
      </c>
      <c r="C1952" s="14">
        <v>43</v>
      </c>
      <c r="D1952" s="80">
        <v>0.5275554070312681</v>
      </c>
      <c r="E1952" s="80">
        <v>0.35828540514973034</v>
      </c>
      <c r="F1952" s="80">
        <v>0.5512165337288811</v>
      </c>
      <c r="G1952" s="80">
        <v>0.3804685424438223</v>
      </c>
      <c r="H1952" s="80">
        <v>4.698294250804743</v>
      </c>
      <c r="I1952" s="80">
        <v>13.582810729810578</v>
      </c>
      <c r="J1952" s="80">
        <v>13.11327277995398</v>
      </c>
      <c r="K1952" s="80">
        <v>5.167832200661341</v>
      </c>
      <c r="P1952" s="1"/>
      <c r="Q1952" s="1"/>
    </row>
    <row r="1953" spans="1:17" ht="12.75">
      <c r="A1953" s="11">
        <v>8544</v>
      </c>
      <c r="B1953" s="14">
        <v>85</v>
      </c>
      <c r="C1953" s="14">
        <v>44</v>
      </c>
      <c r="D1953" s="80">
        <v>0.528722030985672</v>
      </c>
      <c r="E1953" s="80">
        <v>0.35936243364241455</v>
      </c>
      <c r="F1953" s="80">
        <v>0.5506659347894854</v>
      </c>
      <c r="G1953" s="80">
        <v>0.3799441053705598</v>
      </c>
      <c r="H1953" s="80">
        <v>4.698294250804743</v>
      </c>
      <c r="I1953" s="80">
        <v>13.507939235273321</v>
      </c>
      <c r="J1953" s="80">
        <v>13.073971597932257</v>
      </c>
      <c r="K1953" s="80">
        <v>5.1322618881458055</v>
      </c>
      <c r="P1953" s="1"/>
      <c r="Q1953" s="1"/>
    </row>
    <row r="1954" spans="1:17" ht="12.75">
      <c r="A1954" s="11">
        <v>8545</v>
      </c>
      <c r="B1954" s="14">
        <v>85</v>
      </c>
      <c r="C1954" s="14">
        <v>45</v>
      </c>
      <c r="D1954" s="80">
        <v>0.5300256449231281</v>
      </c>
      <c r="E1954" s="80">
        <v>0.3605679538689974</v>
      </c>
      <c r="F1954" s="80">
        <v>0.5502270247999269</v>
      </c>
      <c r="G1954" s="80">
        <v>0.3795263356485134</v>
      </c>
      <c r="H1954" s="80">
        <v>4.698294250804743</v>
      </c>
      <c r="I1954" s="80">
        <v>13.428395766034505</v>
      </c>
      <c r="J1954" s="80">
        <v>13.03026017811816</v>
      </c>
      <c r="K1954" s="80">
        <v>5.096429838721088</v>
      </c>
      <c r="P1954" s="1"/>
      <c r="Q1954" s="1"/>
    </row>
    <row r="1955" spans="1:17" ht="12.75">
      <c r="A1955" s="11">
        <v>8546</v>
      </c>
      <c r="B1955" s="14">
        <v>85</v>
      </c>
      <c r="C1955" s="14">
        <v>46</v>
      </c>
      <c r="D1955" s="80">
        <v>0.5314804815439509</v>
      </c>
      <c r="E1955" s="80">
        <v>0.36191584476384137</v>
      </c>
      <c r="F1955" s="80">
        <v>0.5499197478254125</v>
      </c>
      <c r="G1955" s="80">
        <v>0.3792340092906823</v>
      </c>
      <c r="H1955" s="80">
        <v>4.698294250804743</v>
      </c>
      <c r="I1955" s="80">
        <v>13.343896372494022</v>
      </c>
      <c r="J1955" s="80">
        <v>12.981731302398465</v>
      </c>
      <c r="K1955" s="80">
        <v>5.0604593209003</v>
      </c>
      <c r="P1955" s="1"/>
      <c r="Q1955" s="1"/>
    </row>
    <row r="1956" spans="1:17" ht="12.75">
      <c r="A1956" s="11">
        <v>8547</v>
      </c>
      <c r="B1956" s="14">
        <v>85</v>
      </c>
      <c r="C1956" s="14">
        <v>47</v>
      </c>
      <c r="D1956" s="80">
        <v>0.5331005345293794</v>
      </c>
      <c r="E1956" s="80">
        <v>0.36341995318161285</v>
      </c>
      <c r="F1956" s="80">
        <v>0.5497657416481838</v>
      </c>
      <c r="G1956" s="80">
        <v>0.3790875429139219</v>
      </c>
      <c r="H1956" s="80">
        <v>4.698294250804743</v>
      </c>
      <c r="I1956" s="80">
        <v>13.254217516930261</v>
      </c>
      <c r="J1956" s="80">
        <v>12.928003015995248</v>
      </c>
      <c r="K1956" s="80">
        <v>5.024508751739756</v>
      </c>
      <c r="P1956" s="1"/>
      <c r="Q1956" s="1"/>
    </row>
    <row r="1957" spans="1:17" ht="12.75">
      <c r="A1957" s="11">
        <v>8548</v>
      </c>
      <c r="B1957" s="14">
        <v>85</v>
      </c>
      <c r="C1957" s="14">
        <v>48</v>
      </c>
      <c r="D1957" s="80">
        <v>0.5348989412666261</v>
      </c>
      <c r="E1957" s="80">
        <v>0.36509354669869604</v>
      </c>
      <c r="F1957" s="80">
        <v>0.5497888099927503</v>
      </c>
      <c r="G1957" s="80">
        <v>0.379109479902718</v>
      </c>
      <c r="H1957" s="80">
        <v>4.698294250804743</v>
      </c>
      <c r="I1957" s="80">
        <v>13.159238816679528</v>
      </c>
      <c r="J1957" s="80">
        <v>12.868740883777235</v>
      </c>
      <c r="K1957" s="80">
        <v>4.988792183707034</v>
      </c>
      <c r="P1957" s="1"/>
      <c r="Q1957" s="1"/>
    </row>
    <row r="1958" spans="1:17" ht="12.75">
      <c r="A1958" s="11">
        <v>8549</v>
      </c>
      <c r="B1958" s="14">
        <v>85</v>
      </c>
      <c r="C1958" s="14">
        <v>49</v>
      </c>
      <c r="D1958" s="80">
        <v>0.5368908503910798</v>
      </c>
      <c r="E1958" s="80">
        <v>0.36695201521889104</v>
      </c>
      <c r="F1958" s="80">
        <v>0.5500138674114653</v>
      </c>
      <c r="G1958" s="80">
        <v>0.37932353630829085</v>
      </c>
      <c r="H1958" s="80">
        <v>4.698294250804743</v>
      </c>
      <c r="I1958" s="80">
        <v>13.058770494396668</v>
      </c>
      <c r="J1958" s="80">
        <v>12.8035657414285</v>
      </c>
      <c r="K1958" s="80">
        <v>4.953499003772912</v>
      </c>
      <c r="P1958" s="1"/>
      <c r="Q1958" s="1"/>
    </row>
    <row r="1959" spans="1:17" ht="12.75">
      <c r="A1959" s="11">
        <v>8550</v>
      </c>
      <c r="B1959" s="14">
        <v>85</v>
      </c>
      <c r="C1959" s="14">
        <v>50</v>
      </c>
      <c r="D1959" s="80">
        <v>0.539093389751126</v>
      </c>
      <c r="E1959" s="80">
        <v>0.36901290371168255</v>
      </c>
      <c r="F1959" s="80">
        <v>0.5504657058509381</v>
      </c>
      <c r="G1959" s="80">
        <v>0.37975348915362145</v>
      </c>
      <c r="H1959" s="80">
        <v>4.698294250804743</v>
      </c>
      <c r="I1959" s="80">
        <v>12.952536001165964</v>
      </c>
      <c r="J1959" s="80">
        <v>12.732059512140037</v>
      </c>
      <c r="K1959" s="80">
        <v>4.91877073983067</v>
      </c>
      <c r="P1959" s="1"/>
      <c r="Q1959" s="1"/>
    </row>
    <row r="1960" spans="1:17" ht="12.75">
      <c r="A1960" s="11">
        <v>8551</v>
      </c>
      <c r="B1960" s="14">
        <v>85</v>
      </c>
      <c r="C1960" s="14">
        <v>51</v>
      </c>
      <c r="D1960" s="80">
        <v>0.5415236273353207</v>
      </c>
      <c r="E1960" s="80">
        <v>0.3712940696462713</v>
      </c>
      <c r="F1960" s="80">
        <v>0.5511691417391462</v>
      </c>
      <c r="G1960" s="80">
        <v>0.3804233866199938</v>
      </c>
      <c r="H1960" s="80">
        <v>4.698294250804743</v>
      </c>
      <c r="I1960" s="80">
        <v>12.840287284823646</v>
      </c>
      <c r="J1960" s="80">
        <v>12.653835961562132</v>
      </c>
      <c r="K1960" s="80">
        <v>4.884745574066256</v>
      </c>
      <c r="P1960" s="1"/>
      <c r="Q1960" s="1"/>
    </row>
    <row r="1961" spans="1:17" ht="12.75">
      <c r="A1961" s="11">
        <v>8552</v>
      </c>
      <c r="B1961" s="14">
        <v>85</v>
      </c>
      <c r="C1961" s="14">
        <v>52</v>
      </c>
      <c r="D1961" s="80">
        <v>0.5441976970583948</v>
      </c>
      <c r="E1961" s="80">
        <v>0.3738129116292648</v>
      </c>
      <c r="F1961" s="80">
        <v>0.5521492521729046</v>
      </c>
      <c r="G1961" s="80">
        <v>0.38135785266648425</v>
      </c>
      <c r="H1961" s="80">
        <v>4.698294250804743</v>
      </c>
      <c r="I1961" s="80">
        <v>12.721857266955888</v>
      </c>
      <c r="J1961" s="80">
        <v>12.568571348504824</v>
      </c>
      <c r="K1961" s="80">
        <v>4.851580169255806</v>
      </c>
      <c r="P1961" s="1"/>
      <c r="Q1961" s="1"/>
    </row>
    <row r="1962" spans="1:17" ht="12.75">
      <c r="A1962" s="11">
        <v>8553</v>
      </c>
      <c r="B1962" s="14">
        <v>85</v>
      </c>
      <c r="C1962" s="14">
        <v>53</v>
      </c>
      <c r="D1962" s="80">
        <v>0.5471318490981545</v>
      </c>
      <c r="E1962" s="80">
        <v>0.37658740700354315</v>
      </c>
      <c r="F1962" s="80">
        <v>0.553431448618853</v>
      </c>
      <c r="G1962" s="80">
        <v>0.38258224823873754</v>
      </c>
      <c r="H1962" s="80">
        <v>4.698294250804743</v>
      </c>
      <c r="I1962" s="80">
        <v>12.597108745540904</v>
      </c>
      <c r="J1962" s="80">
        <v>12.475972811168745</v>
      </c>
      <c r="K1962" s="80">
        <v>4.819430185176902</v>
      </c>
      <c r="P1962" s="1"/>
      <c r="Q1962" s="1"/>
    </row>
    <row r="1963" spans="1:17" ht="12.75">
      <c r="A1963" s="11">
        <v>8554</v>
      </c>
      <c r="B1963" s="14">
        <v>85</v>
      </c>
      <c r="C1963" s="14">
        <v>54</v>
      </c>
      <c r="D1963" s="80">
        <v>0.5503478971882818</v>
      </c>
      <c r="E1963" s="80">
        <v>0.37964136132856524</v>
      </c>
      <c r="F1963" s="80">
        <v>0.555040070954842</v>
      </c>
      <c r="G1963" s="80">
        <v>0.3841214277281843</v>
      </c>
      <c r="H1963" s="80">
        <v>4.698294250804743</v>
      </c>
      <c r="I1963" s="80">
        <v>12.465635700008683</v>
      </c>
      <c r="J1963" s="80">
        <v>12.375612168186667</v>
      </c>
      <c r="K1963" s="80">
        <v>4.788317782626759</v>
      </c>
      <c r="P1963" s="1"/>
      <c r="Q1963" s="1"/>
    </row>
    <row r="1964" spans="1:17" ht="12.75">
      <c r="A1964" s="11">
        <v>8555</v>
      </c>
      <c r="B1964" s="14">
        <v>85</v>
      </c>
      <c r="C1964" s="14">
        <v>55</v>
      </c>
      <c r="D1964" s="80">
        <v>0.553868615593829</v>
      </c>
      <c r="E1964" s="80">
        <v>0.3830002046501846</v>
      </c>
      <c r="F1964" s="80">
        <v>0.5569957064663253</v>
      </c>
      <c r="G1964" s="80">
        <v>0.3859972620749011</v>
      </c>
      <c r="H1964" s="80">
        <v>4.698294250804743</v>
      </c>
      <c r="I1964" s="80">
        <v>12.326958079647275</v>
      </c>
      <c r="J1964" s="80">
        <v>12.26708026199609</v>
      </c>
      <c r="K1964" s="80">
        <v>4.758172068455929</v>
      </c>
      <c r="P1964" s="1"/>
      <c r="Q1964" s="1"/>
    </row>
    <row r="1965" spans="1:17" ht="12.75">
      <c r="A1965" s="11">
        <v>8556</v>
      </c>
      <c r="B1965" s="14">
        <v>85</v>
      </c>
      <c r="C1965" s="14">
        <v>56</v>
      </c>
      <c r="D1965" s="80">
        <v>0.5577093040519547</v>
      </c>
      <c r="E1965" s="80">
        <v>0.3866830079492874</v>
      </c>
      <c r="F1965" s="80">
        <v>0.5593139815122339</v>
      </c>
      <c r="G1965" s="80">
        <v>0.3882275348929427</v>
      </c>
      <c r="H1965" s="80">
        <v>4.698294250804743</v>
      </c>
      <c r="I1965" s="80">
        <v>12.18092293242958</v>
      </c>
      <c r="J1965" s="80">
        <v>12.150247500456274</v>
      </c>
      <c r="K1965" s="80">
        <v>4.72896968277805</v>
      </c>
      <c r="P1965" s="1"/>
      <c r="Q1965" s="1"/>
    </row>
    <row r="1966" spans="1:17" ht="12.75">
      <c r="A1966" s="11">
        <v>8557</v>
      </c>
      <c r="B1966" s="14">
        <v>85</v>
      </c>
      <c r="C1966" s="14">
        <v>57</v>
      </c>
      <c r="D1966" s="80">
        <v>0.5618782047779427</v>
      </c>
      <c r="E1966" s="80">
        <v>0.3907027953055681</v>
      </c>
      <c r="F1966" s="80">
        <v>0.5620057058717968</v>
      </c>
      <c r="G1966" s="80">
        <v>0.39082610283409897</v>
      </c>
      <c r="H1966" s="80">
        <v>4.698294250804743</v>
      </c>
      <c r="I1966" s="80">
        <v>12.027672503994053</v>
      </c>
      <c r="J1966" s="80">
        <v>12.025238383897953</v>
      </c>
      <c r="K1966" s="80">
        <v>4.700728370900844</v>
      </c>
      <c r="P1966" s="1"/>
      <c r="Q1966" s="1"/>
    </row>
    <row r="1967" spans="1:17" ht="12.75">
      <c r="A1967" s="11">
        <v>8558</v>
      </c>
      <c r="B1967" s="14">
        <v>85</v>
      </c>
      <c r="C1967" s="14">
        <v>58</v>
      </c>
      <c r="D1967" s="80">
        <v>0.56637587399723</v>
      </c>
      <c r="E1967" s="80">
        <v>0.3950658086323033</v>
      </c>
      <c r="F1967" s="80">
        <v>0.5650776148806751</v>
      </c>
      <c r="G1967" s="80">
        <v>0.39380360968700373</v>
      </c>
      <c r="H1967" s="80">
        <v>4.698294250804743</v>
      </c>
      <c r="I1967" s="80">
        <v>11.867672523703659</v>
      </c>
      <c r="J1967" s="80">
        <v>11.89243449609063</v>
      </c>
      <c r="K1967" s="80">
        <v>4.673532278417774</v>
      </c>
      <c r="P1967" s="1"/>
      <c r="Q1967" s="1"/>
    </row>
    <row r="1968" spans="1:17" ht="12.75">
      <c r="A1968" s="11">
        <v>8559</v>
      </c>
      <c r="B1968" s="14">
        <v>85</v>
      </c>
      <c r="C1968" s="14">
        <v>59</v>
      </c>
      <c r="D1968" s="80">
        <v>0.5712029690675291</v>
      </c>
      <c r="E1968" s="80">
        <v>0.39977894503620215</v>
      </c>
      <c r="F1968" s="80">
        <v>0.5685333075763165</v>
      </c>
      <c r="G1968" s="80">
        <v>0.39716838022525414</v>
      </c>
      <c r="H1968" s="80">
        <v>4.698294250804743</v>
      </c>
      <c r="I1968" s="80">
        <v>11.701337267243586</v>
      </c>
      <c r="J1968" s="80">
        <v>11.752230349147794</v>
      </c>
      <c r="K1968" s="80">
        <v>4.647401168900537</v>
      </c>
      <c r="P1968" s="1"/>
      <c r="Q1968" s="1"/>
    </row>
    <row r="1969" spans="1:17" ht="12.75">
      <c r="A1969" s="11">
        <v>8560</v>
      </c>
      <c r="B1969" s="14">
        <v>85</v>
      </c>
      <c r="C1969" s="14">
        <v>60</v>
      </c>
      <c r="D1969" s="80">
        <v>0.5763646435334115</v>
      </c>
      <c r="E1969" s="80">
        <v>0.4048541233249448</v>
      </c>
      <c r="F1969" s="80">
        <v>0.5723732342105641</v>
      </c>
      <c r="G1969" s="80">
        <v>0.4009263821094432</v>
      </c>
      <c r="H1969" s="80">
        <v>4.698294250804743</v>
      </c>
      <c r="I1969" s="80">
        <v>11.52882058486999</v>
      </c>
      <c r="J1969" s="80">
        <v>11.604906508593933</v>
      </c>
      <c r="K1969" s="80">
        <v>4.6222083270808</v>
      </c>
      <c r="P1969" s="1"/>
      <c r="Q1969" s="1"/>
    </row>
    <row r="1970" spans="1:17" ht="12.75">
      <c r="A1970" s="11">
        <v>8561</v>
      </c>
      <c r="B1970" s="14">
        <v>85</v>
      </c>
      <c r="C1970" s="14">
        <v>61</v>
      </c>
      <c r="D1970" s="80">
        <v>0.5818638417680342</v>
      </c>
      <c r="E1970" s="80">
        <v>0.4103018169648831</v>
      </c>
      <c r="F1970" s="80">
        <v>0.5765947251949345</v>
      </c>
      <c r="G1970" s="80">
        <v>0.4050812058947153</v>
      </c>
      <c r="H1970" s="80">
        <v>4.698294250804743</v>
      </c>
      <c r="I1970" s="80">
        <v>11.350340060338736</v>
      </c>
      <c r="J1970" s="80">
        <v>11.45082487218637</v>
      </c>
      <c r="K1970" s="80">
        <v>4.5978094389571105</v>
      </c>
      <c r="P1970" s="1"/>
      <c r="Q1970" s="1"/>
    </row>
    <row r="1971" spans="1:17" ht="12.75">
      <c r="A1971" s="11">
        <v>8562</v>
      </c>
      <c r="B1971" s="14">
        <v>85</v>
      </c>
      <c r="C1971" s="14">
        <v>62</v>
      </c>
      <c r="D1971" s="80">
        <v>0.58770212084353</v>
      </c>
      <c r="E1971" s="80">
        <v>0.41613184455728214</v>
      </c>
      <c r="F1971" s="80">
        <v>0.5811930537001733</v>
      </c>
      <c r="G1971" s="80">
        <v>0.4096350495152945</v>
      </c>
      <c r="H1971" s="80">
        <v>4.698294250804743</v>
      </c>
      <c r="I1971" s="80">
        <v>11.166150695052348</v>
      </c>
      <c r="J1971" s="80">
        <v>11.290398252994082</v>
      </c>
      <c r="K1971" s="80">
        <v>4.574046692863009</v>
      </c>
      <c r="P1971" s="1"/>
      <c r="Q1971" s="1"/>
    </row>
    <row r="1972" spans="1:17" ht="12.75">
      <c r="A1972" s="11">
        <v>8563</v>
      </c>
      <c r="B1972" s="14">
        <v>85</v>
      </c>
      <c r="C1972" s="14">
        <v>63</v>
      </c>
      <c r="D1972" s="80">
        <v>0.5938798376795057</v>
      </c>
      <c r="E1972" s="80">
        <v>0.42235354721811175</v>
      </c>
      <c r="F1972" s="80">
        <v>0.5861626825867471</v>
      </c>
      <c r="G1972" s="80">
        <v>0.4145899074578016</v>
      </c>
      <c r="H1972" s="80">
        <v>4.698294250804743</v>
      </c>
      <c r="I1972" s="80">
        <v>10.976552833162348</v>
      </c>
      <c r="J1972" s="80">
        <v>11.124079060660643</v>
      </c>
      <c r="K1972" s="80">
        <v>4.550768023306448</v>
      </c>
      <c r="P1972" s="1"/>
      <c r="Q1972" s="1"/>
    </row>
    <row r="1973" spans="1:17" ht="12.75">
      <c r="A1973" s="11">
        <v>8564</v>
      </c>
      <c r="B1973" s="14">
        <v>85</v>
      </c>
      <c r="C1973" s="14">
        <v>64</v>
      </c>
      <c r="D1973" s="80">
        <v>0.6003933335650069</v>
      </c>
      <c r="E1973" s="80">
        <v>0.42897290265435783</v>
      </c>
      <c r="F1973" s="80">
        <v>0.59149913917079</v>
      </c>
      <c r="G1973" s="80">
        <v>0.41994943391270895</v>
      </c>
      <c r="H1973" s="80">
        <v>4.698294250804743</v>
      </c>
      <c r="I1973" s="80">
        <v>10.78204688352501</v>
      </c>
      <c r="J1973" s="80">
        <v>10.952426649173137</v>
      </c>
      <c r="K1973" s="80">
        <v>4.527914485156616</v>
      </c>
      <c r="P1973" s="1"/>
      <c r="Q1973" s="1"/>
    </row>
    <row r="1974" spans="1:17" ht="12.75">
      <c r="A1974" s="11">
        <v>8565</v>
      </c>
      <c r="B1974" s="14">
        <v>85</v>
      </c>
      <c r="C1974" s="14">
        <v>65</v>
      </c>
      <c r="D1974" s="80">
        <v>0.607242360374907</v>
      </c>
      <c r="E1974" s="80">
        <v>0.4360000217038701</v>
      </c>
      <c r="F1974" s="80">
        <v>0.5972006682306563</v>
      </c>
      <c r="G1974" s="80">
        <v>0.4257206677432688</v>
      </c>
      <c r="H1974" s="80">
        <v>4.698294250804743</v>
      </c>
      <c r="I1974" s="80">
        <v>10.583019649789476</v>
      </c>
      <c r="J1974" s="80">
        <v>10.775903708545709</v>
      </c>
      <c r="K1974" s="80">
        <v>4.50541019204851</v>
      </c>
      <c r="P1974" s="1"/>
      <c r="Q1974" s="1"/>
    </row>
    <row r="1975" spans="1:17" ht="12.75">
      <c r="A1975" s="11">
        <v>8566</v>
      </c>
      <c r="B1975" s="14">
        <v>85</v>
      </c>
      <c r="C1975" s="14">
        <v>66</v>
      </c>
      <c r="D1975" s="80">
        <v>0.614435606954846</v>
      </c>
      <c r="E1975" s="80">
        <v>0.4434551081062316</v>
      </c>
      <c r="F1975" s="80">
        <v>0.6032683095181439</v>
      </c>
      <c r="G1975" s="80">
        <v>0.43191424210474055</v>
      </c>
      <c r="H1975" s="80">
        <v>4.698294250804743</v>
      </c>
      <c r="I1975" s="80">
        <v>10.379509973405066</v>
      </c>
      <c r="J1975" s="80">
        <v>10.594746040627964</v>
      </c>
      <c r="K1975" s="80">
        <v>4.483058183581845</v>
      </c>
      <c r="P1975" s="1"/>
      <c r="Q1975" s="1"/>
    </row>
    <row r="1976" spans="1:17" ht="12.75">
      <c r="A1976" s="11">
        <v>8567</v>
      </c>
      <c r="B1976" s="14">
        <v>85</v>
      </c>
      <c r="C1976" s="14">
        <v>67</v>
      </c>
      <c r="D1976" s="80">
        <v>0.6219909482216283</v>
      </c>
      <c r="E1976" s="80">
        <v>0.45136927670603477</v>
      </c>
      <c r="F1976" s="80">
        <v>0.6097049341158352</v>
      </c>
      <c r="G1976" s="80">
        <v>0.4385435502700935</v>
      </c>
      <c r="H1976" s="80">
        <v>4.698294250804743</v>
      </c>
      <c r="I1976" s="80">
        <v>10.171201717661095</v>
      </c>
      <c r="J1976" s="80">
        <v>10.408981056689468</v>
      </c>
      <c r="K1976" s="80">
        <v>4.46051491177637</v>
      </c>
      <c r="P1976" s="1"/>
      <c r="Q1976" s="1"/>
    </row>
    <row r="1977" spans="1:17" ht="12.75">
      <c r="A1977" s="11">
        <v>8568</v>
      </c>
      <c r="B1977" s="14">
        <v>85</v>
      </c>
      <c r="C1977" s="14">
        <v>68</v>
      </c>
      <c r="D1977" s="80">
        <v>0.6299361455775956</v>
      </c>
      <c r="E1977" s="80">
        <v>0.459785975918336</v>
      </c>
      <c r="F1977" s="80">
        <v>0.6165135695472421</v>
      </c>
      <c r="G1977" s="80">
        <v>0.445623141634633</v>
      </c>
      <c r="H1977" s="80">
        <v>4.698294250804743</v>
      </c>
      <c r="I1977" s="80">
        <v>9.957383952091014</v>
      </c>
      <c r="J1977" s="80">
        <v>10.218437483702681</v>
      </c>
      <c r="K1977" s="80">
        <v>4.437240719193076</v>
      </c>
      <c r="P1977" s="1"/>
      <c r="Q1977" s="1"/>
    </row>
    <row r="1978" spans="1:17" ht="12.75">
      <c r="A1978" s="11">
        <v>8569</v>
      </c>
      <c r="B1978" s="14">
        <v>85</v>
      </c>
      <c r="C1978" s="14">
        <v>69</v>
      </c>
      <c r="D1978" s="80">
        <v>0.638320626217553</v>
      </c>
      <c r="E1978" s="80">
        <v>0.4687745436499704</v>
      </c>
      <c r="F1978" s="80">
        <v>0.6236936289321531</v>
      </c>
      <c r="G1978" s="80">
        <v>0.45316482001623115</v>
      </c>
      <c r="H1978" s="80">
        <v>4.698294250804743</v>
      </c>
      <c r="I1978" s="80">
        <v>9.736404867527444</v>
      </c>
      <c r="J1978" s="80">
        <v>10.022502958933956</v>
      </c>
      <c r="K1978" s="80">
        <v>4.412196159398231</v>
      </c>
      <c r="P1978" s="1"/>
      <c r="Q1978" s="1"/>
    </row>
    <row r="1979" spans="1:17" ht="12.75">
      <c r="A1979" s="11">
        <v>8570</v>
      </c>
      <c r="B1979" s="14">
        <v>85</v>
      </c>
      <c r="C1979" s="14">
        <v>70</v>
      </c>
      <c r="D1979" s="80">
        <v>0.6471902019005916</v>
      </c>
      <c r="E1979" s="80">
        <v>0.4784044317711012</v>
      </c>
      <c r="F1979" s="80">
        <v>0.6312359888693956</v>
      </c>
      <c r="G1979" s="80">
        <v>0.4611722574061486</v>
      </c>
      <c r="H1979" s="80">
        <v>4.698294250804743</v>
      </c>
      <c r="I1979" s="80">
        <v>9.506681920448004</v>
      </c>
      <c r="J1979" s="80">
        <v>9.820758209557521</v>
      </c>
      <c r="K1979" s="80">
        <v>4.384217961695226</v>
      </c>
      <c r="P1979" s="1"/>
      <c r="Q1979" s="1"/>
    </row>
    <row r="1980" spans="1:11" ht="12.75">
      <c r="A1980" s="11">
        <v>8571</v>
      </c>
      <c r="B1980" s="14">
        <v>85</v>
      </c>
      <c r="C1980" s="14">
        <v>71</v>
      </c>
      <c r="D1980" s="80">
        <v>0.6565605031026965</v>
      </c>
      <c r="E1980" s="80">
        <v>0.48871609440067054</v>
      </c>
      <c r="F1980" s="80">
        <v>0.6391229915351337</v>
      </c>
      <c r="G1980" s="80">
        <v>0.4696405241323716</v>
      </c>
      <c r="H1980" s="80">
        <v>4.698294250804743</v>
      </c>
      <c r="I1980" s="80">
        <v>9.267772420208832</v>
      </c>
      <c r="J1980" s="80">
        <v>9.613545174047161</v>
      </c>
      <c r="K1980" s="80">
        <v>4.352521496966414</v>
      </c>
    </row>
    <row r="1981" spans="1:11" ht="12.75">
      <c r="A1981" s="11">
        <v>8572</v>
      </c>
      <c r="B1981" s="14">
        <v>85</v>
      </c>
      <c r="C1981" s="14">
        <v>72</v>
      </c>
      <c r="D1981" s="80">
        <v>0.6664176202652529</v>
      </c>
      <c r="E1981" s="80">
        <v>0.49971987580988875</v>
      </c>
      <c r="F1981" s="80">
        <v>0.6473326932470346</v>
      </c>
      <c r="G1981" s="80">
        <v>0.47856016776285953</v>
      </c>
      <c r="H1981" s="80">
        <v>4.698294250804743</v>
      </c>
      <c r="I1981" s="80">
        <v>9.0203343406864</v>
      </c>
      <c r="J1981" s="80">
        <v>9.401855876135176</v>
      </c>
      <c r="K1981" s="80">
        <v>4.316772715355967</v>
      </c>
    </row>
    <row r="1982" spans="1:11" ht="12.75">
      <c r="A1982" s="11">
        <v>8573</v>
      </c>
      <c r="B1982" s="14">
        <v>85</v>
      </c>
      <c r="C1982" s="14">
        <v>73</v>
      </c>
      <c r="D1982" s="80">
        <v>0.6767191072325305</v>
      </c>
      <c r="E1982" s="80">
        <v>0.5113949063159848</v>
      </c>
      <c r="F1982" s="80">
        <v>0.6558442772094362</v>
      </c>
      <c r="G1982" s="80">
        <v>0.48792283966016703</v>
      </c>
      <c r="H1982" s="80">
        <v>4.698294250804743</v>
      </c>
      <c r="I1982" s="80">
        <v>8.766099567326068</v>
      </c>
      <c r="J1982" s="80">
        <v>9.187213624497314</v>
      </c>
      <c r="K1982" s="80">
        <v>4.277180193633496</v>
      </c>
    </row>
    <row r="1983" spans="1:11" ht="12.75">
      <c r="A1983" s="11">
        <v>8574</v>
      </c>
      <c r="B1983" s="14">
        <v>85</v>
      </c>
      <c r="C1983" s="14">
        <v>74</v>
      </c>
      <c r="D1983" s="80">
        <v>0.6874341759569254</v>
      </c>
      <c r="E1983" s="80">
        <v>0.5237331068334105</v>
      </c>
      <c r="F1983" s="80">
        <v>0.6646408039192239</v>
      </c>
      <c r="G1983" s="80">
        <v>0.49772436200680464</v>
      </c>
      <c r="H1983" s="80">
        <v>4.698294250804743</v>
      </c>
      <c r="I1983" s="80">
        <v>8.506256302654792</v>
      </c>
      <c r="J1983" s="80">
        <v>8.970779562154318</v>
      </c>
      <c r="K1983" s="80">
        <v>4.233770991305217</v>
      </c>
    </row>
    <row r="1984" spans="1:11" ht="12.75">
      <c r="A1984" s="11">
        <v>8575</v>
      </c>
      <c r="B1984" s="14">
        <v>85</v>
      </c>
      <c r="C1984" s="14">
        <v>75</v>
      </c>
      <c r="D1984" s="80">
        <v>0.6985517426132036</v>
      </c>
      <c r="E1984" s="80">
        <v>0.5367495324397042</v>
      </c>
      <c r="F1984" s="80">
        <v>0.6737050250119938</v>
      </c>
      <c r="G1984" s="80">
        <v>0.5079601730513125</v>
      </c>
      <c r="H1984" s="80">
        <v>4.698294250804743</v>
      </c>
      <c r="I1984" s="80">
        <v>8.241080326984909</v>
      </c>
      <c r="J1984" s="80">
        <v>8.75323398876463</v>
      </c>
      <c r="K1984" s="80">
        <v>4.186140589025021</v>
      </c>
    </row>
    <row r="1985" spans="1:11" ht="12.75">
      <c r="A1985" s="11">
        <v>8576</v>
      </c>
      <c r="B1985" s="14">
        <v>85</v>
      </c>
      <c r="C1985" s="14">
        <v>76</v>
      </c>
      <c r="D1985" s="80">
        <v>0.7100452853551504</v>
      </c>
      <c r="E1985" s="80">
        <v>0.5504420258877659</v>
      </c>
      <c r="F1985" s="80">
        <v>0.6830161982769896</v>
      </c>
      <c r="G1985" s="80">
        <v>0.5186215634417062</v>
      </c>
      <c r="H1985" s="80">
        <v>4.698294250804743</v>
      </c>
      <c r="I1985" s="80">
        <v>7.971273340203032</v>
      </c>
      <c r="J1985" s="80">
        <v>8.535493348690487</v>
      </c>
      <c r="K1985" s="80">
        <v>4.134074242317288</v>
      </c>
    </row>
    <row r="1986" spans="1:11" ht="12.75">
      <c r="A1986" s="11">
        <v>8577</v>
      </c>
      <c r="B1986" s="14">
        <v>85</v>
      </c>
      <c r="C1986" s="14">
        <v>77</v>
      </c>
      <c r="D1986" s="80">
        <v>0.7218743039858967</v>
      </c>
      <c r="E1986" s="80">
        <v>0.5647913247977385</v>
      </c>
      <c r="F1986" s="80">
        <v>0.692551915311384</v>
      </c>
      <c r="G1986" s="80">
        <v>0.5296974491161716</v>
      </c>
      <c r="H1986" s="80">
        <v>4.698294250804743</v>
      </c>
      <c r="I1986" s="80">
        <v>7.697902479305659</v>
      </c>
      <c r="J1986" s="80">
        <v>8.318637423277142</v>
      </c>
      <c r="K1986" s="80">
        <v>4.07755930683326</v>
      </c>
    </row>
    <row r="1987" spans="1:11" ht="12.75">
      <c r="A1987" s="11">
        <v>8578</v>
      </c>
      <c r="B1987" s="14">
        <v>85</v>
      </c>
      <c r="C1987" s="14">
        <v>78</v>
      </c>
      <c r="D1987" s="80">
        <v>0.7339852523566593</v>
      </c>
      <c r="E1987" s="80">
        <v>0.5797604292493768</v>
      </c>
      <c r="F1987" s="80">
        <v>0.7022905014162977</v>
      </c>
      <c r="G1987" s="80">
        <v>0.5411769754192024</v>
      </c>
      <c r="H1987" s="80">
        <v>4.698294250804743</v>
      </c>
      <c r="I1987" s="80">
        <v>7.422383396961946</v>
      </c>
      <c r="J1987" s="80">
        <v>8.103854650597118</v>
      </c>
      <c r="K1987" s="80">
        <v>4.016822997169571</v>
      </c>
    </row>
    <row r="1988" spans="1:11" ht="12.75">
      <c r="A1988" s="11">
        <v>8579</v>
      </c>
      <c r="B1988" s="14">
        <v>85</v>
      </c>
      <c r="C1988" s="14">
        <v>79</v>
      </c>
      <c r="D1988" s="80">
        <v>0.7463429365580265</v>
      </c>
      <c r="E1988" s="80">
        <v>0.5953326149128713</v>
      </c>
      <c r="F1988" s="80">
        <v>0.7122106354204436</v>
      </c>
      <c r="G1988" s="80">
        <v>0.5530490117481048</v>
      </c>
      <c r="H1988" s="80">
        <v>4.698294250804743</v>
      </c>
      <c r="I1988" s="80">
        <v>7.145273192322084</v>
      </c>
      <c r="J1988" s="80">
        <v>7.8918811654428715</v>
      </c>
      <c r="K1988" s="80">
        <v>3.9516862776839545</v>
      </c>
    </row>
    <row r="1989" spans="1:11" ht="12.75">
      <c r="A1989" s="11">
        <v>8580</v>
      </c>
      <c r="B1989" s="14">
        <v>85</v>
      </c>
      <c r="C1989" s="14">
        <v>80</v>
      </c>
      <c r="D1989" s="80">
        <v>0.7589210803376447</v>
      </c>
      <c r="E1989" s="80">
        <v>0.6115010653983707</v>
      </c>
      <c r="F1989" s="80">
        <v>0.7222858007184271</v>
      </c>
      <c r="G1989" s="80">
        <v>0.565295275832851</v>
      </c>
      <c r="H1989" s="80">
        <v>4.698294250804743</v>
      </c>
      <c r="I1989" s="80">
        <v>6.866548106596771</v>
      </c>
      <c r="J1989" s="80">
        <v>7.683215151463351</v>
      </c>
      <c r="K1989" s="80">
        <v>3.8816272059381625</v>
      </c>
    </row>
    <row r="1990" spans="1:11" ht="12.75">
      <c r="A1990" s="11">
        <v>8581</v>
      </c>
      <c r="B1990" s="14">
        <v>85</v>
      </c>
      <c r="C1990" s="14">
        <v>81</v>
      </c>
      <c r="D1990" s="80">
        <v>0.7716683003855377</v>
      </c>
      <c r="E1990" s="80">
        <v>0.6282246904188427</v>
      </c>
      <c r="F1990" s="80">
        <v>0.7324822556749665</v>
      </c>
      <c r="G1990" s="80">
        <v>0.5778871806366868</v>
      </c>
      <c r="H1990" s="80">
        <v>4.698294250804743</v>
      </c>
      <c r="I1990" s="80">
        <v>6.586841515746216</v>
      </c>
      <c r="J1990" s="80">
        <v>7.478684493715697</v>
      </c>
      <c r="K1990" s="80">
        <v>3.806451272835261</v>
      </c>
    </row>
    <row r="1991" spans="1:11" ht="12.75">
      <c r="A1991" s="11">
        <v>8582</v>
      </c>
      <c r="B1991" s="14">
        <v>85</v>
      </c>
      <c r="C1991" s="14">
        <v>82</v>
      </c>
      <c r="D1991" s="80">
        <v>0.7845115715968566</v>
      </c>
      <c r="E1991" s="80">
        <v>0.6454290758023695</v>
      </c>
      <c r="F1991" s="80">
        <v>0.7427628333092985</v>
      </c>
      <c r="G1991" s="80">
        <v>0.5907897515187195</v>
      </c>
      <c r="H1991" s="80">
        <v>4.698294250804743</v>
      </c>
      <c r="I1991" s="80">
        <v>6.307369945701943</v>
      </c>
      <c r="J1991" s="80">
        <v>7.279334673548796</v>
      </c>
      <c r="K1991" s="80">
        <v>3.72632952295789</v>
      </c>
    </row>
    <row r="1992" spans="1:11" ht="12.75">
      <c r="A1992" s="11">
        <v>8583</v>
      </c>
      <c r="B1992" s="14">
        <v>85</v>
      </c>
      <c r="C1992" s="14">
        <v>83</v>
      </c>
      <c r="D1992" s="80">
        <v>0.7973603976066495</v>
      </c>
      <c r="E1992" s="80">
        <v>0.6630085999805757</v>
      </c>
      <c r="F1992" s="80">
        <v>0.7530919106649101</v>
      </c>
      <c r="G1992" s="80">
        <v>0.6039674592748004</v>
      </c>
      <c r="H1992" s="80">
        <v>4.698294250804743</v>
      </c>
      <c r="I1992" s="80">
        <v>6.029884548794651</v>
      </c>
      <c r="J1992" s="80">
        <v>7.086324748943513</v>
      </c>
      <c r="K1992" s="80">
        <v>3.6418540506558816</v>
      </c>
    </row>
    <row r="1993" spans="1:11" ht="12.75">
      <c r="A1993" s="11">
        <v>8584</v>
      </c>
      <c r="B1993" s="14">
        <v>85</v>
      </c>
      <c r="C1993" s="14">
        <v>84</v>
      </c>
      <c r="D1993" s="80">
        <v>0.8101553690820463</v>
      </c>
      <c r="E1993" s="80">
        <v>0.6808917311983053</v>
      </c>
      <c r="F1993" s="80">
        <v>0.7634356997317632</v>
      </c>
      <c r="G1993" s="80">
        <v>0.6173845545809126</v>
      </c>
      <c r="H1993" s="80">
        <v>4.698294250804743</v>
      </c>
      <c r="I1993" s="80">
        <v>5.754899091682715</v>
      </c>
      <c r="J1993" s="80">
        <v>6.900207530110826</v>
      </c>
      <c r="K1993" s="80">
        <v>3.5529858123766314</v>
      </c>
    </row>
    <row r="1994" spans="1:11" ht="12.75">
      <c r="A1994" s="11">
        <v>8585</v>
      </c>
      <c r="B1994" s="14">
        <v>85</v>
      </c>
      <c r="C1994" s="14">
        <v>85</v>
      </c>
      <c r="D1994" s="80">
        <v>0.8228538343106339</v>
      </c>
      <c r="E1994" s="80">
        <v>0.6990243521834902</v>
      </c>
      <c r="F1994" s="80">
        <v>0.7737528563198913</v>
      </c>
      <c r="G1994" s="80">
        <v>0.6309925860440907</v>
      </c>
      <c r="H1994" s="80">
        <v>4.698294250804743</v>
      </c>
      <c r="I1994" s="80">
        <v>5.482064905648727</v>
      </c>
      <c r="J1994" s="80">
        <v>6.721216844776626</v>
      </c>
      <c r="K1994" s="80">
        <v>3.4591423116768443</v>
      </c>
    </row>
    <row r="1995" spans="1:11" ht="12.75">
      <c r="A1995" s="11">
        <v>8586</v>
      </c>
      <c r="B1995" s="14">
        <v>85</v>
      </c>
      <c r="C1995" s="14">
        <v>86</v>
      </c>
      <c r="D1995" s="80">
        <v>0.8353796955521492</v>
      </c>
      <c r="E1995" s="80">
        <v>0.7172978987345403</v>
      </c>
      <c r="F1995" s="80">
        <v>0.7839903100875002</v>
      </c>
      <c r="G1995" s="80">
        <v>0.6447237358313432</v>
      </c>
      <c r="H1995" s="80">
        <v>4.698294250804743</v>
      </c>
      <c r="I1995" s="80">
        <v>5.2119890821580235</v>
      </c>
      <c r="J1995" s="80">
        <v>6.549990260801672</v>
      </c>
      <c r="K1995" s="80">
        <v>3.3602930721610944</v>
      </c>
    </row>
    <row r="1996" spans="1:11" ht="12.75">
      <c r="A1996" s="11">
        <v>8587</v>
      </c>
      <c r="B1996" s="14">
        <v>85</v>
      </c>
      <c r="C1996" s="14">
        <v>87</v>
      </c>
      <c r="D1996" s="80">
        <v>0.8476314524960524</v>
      </c>
      <c r="E1996" s="80">
        <v>0.7355558740741432</v>
      </c>
      <c r="F1996" s="80">
        <v>0.7940893206439952</v>
      </c>
      <c r="G1996" s="80">
        <v>0.6584976269287742</v>
      </c>
      <c r="H1996" s="80">
        <v>4.698294250804743</v>
      </c>
      <c r="I1996" s="80">
        <v>4.946121077754667</v>
      </c>
      <c r="J1996" s="80">
        <v>6.387406336355571</v>
      </c>
      <c r="K1996" s="80">
        <v>3.25700899220384</v>
      </c>
    </row>
    <row r="1997" spans="1:11" ht="12.75">
      <c r="A1997" s="11">
        <v>8588</v>
      </c>
      <c r="B1997" s="14">
        <v>85</v>
      </c>
      <c r="C1997" s="14">
        <v>88</v>
      </c>
      <c r="D1997" s="80">
        <v>0.8594899820289742</v>
      </c>
      <c r="E1997" s="80">
        <v>0.7536014329304878</v>
      </c>
      <c r="F1997" s="80">
        <v>0.8039939593644032</v>
      </c>
      <c r="G1997" s="80">
        <v>0.6722323567338627</v>
      </c>
      <c r="H1997" s="80">
        <v>4.698294250804743</v>
      </c>
      <c r="I1997" s="80">
        <v>4.686737143178807</v>
      </c>
      <c r="J1997" s="80">
        <v>6.234455038832329</v>
      </c>
      <c r="K1997" s="80">
        <v>3.1505763551512205</v>
      </c>
    </row>
    <row r="1998" spans="1:11" ht="12.75">
      <c r="A1998" s="11">
        <v>8589</v>
      </c>
      <c r="B1998" s="14">
        <v>85</v>
      </c>
      <c r="C1998" s="14">
        <v>89</v>
      </c>
      <c r="D1998" s="80">
        <v>0.8708486140966594</v>
      </c>
      <c r="E1998" s="80">
        <v>0.771241683639682</v>
      </c>
      <c r="F1998" s="80">
        <v>0.8136601595769481</v>
      </c>
      <c r="G1998" s="80">
        <v>0.6858575695197042</v>
      </c>
      <c r="H1998" s="80">
        <v>4.698294250804743</v>
      </c>
      <c r="I1998" s="80">
        <v>4.436086549987851</v>
      </c>
      <c r="J1998" s="80">
        <v>6.091857261438878</v>
      </c>
      <c r="K1998" s="80">
        <v>3.0425235393537173</v>
      </c>
    </row>
    <row r="1999" spans="1:11" ht="12.75">
      <c r="A1999" s="11">
        <v>8590</v>
      </c>
      <c r="B1999" s="14">
        <v>85</v>
      </c>
      <c r="C1999" s="14">
        <v>90</v>
      </c>
      <c r="D1999" s="80">
        <v>0.8816397473450001</v>
      </c>
      <c r="E1999" s="80">
        <v>0.7883325137566108</v>
      </c>
      <c r="F1999" s="80">
        <v>0.8230579635578368</v>
      </c>
      <c r="G1999" s="80">
        <v>0.6993190302267559</v>
      </c>
      <c r="H1999" s="80">
        <v>4.698294250804743</v>
      </c>
      <c r="I1999" s="80">
        <v>4.195454194507296</v>
      </c>
      <c r="J1999" s="80">
        <v>5.959787486648421</v>
      </c>
      <c r="K1999" s="80">
        <v>2.9339609586636177</v>
      </c>
    </row>
    <row r="2000" spans="1:11" ht="12.75">
      <c r="A2000" s="11">
        <v>8640</v>
      </c>
      <c r="B2000" s="14">
        <v>86</v>
      </c>
      <c r="C2000" s="14">
        <v>40</v>
      </c>
      <c r="D2000" s="80">
        <v>0.5077809871184683</v>
      </c>
      <c r="E2000" s="80">
        <v>0.3402858315895336</v>
      </c>
      <c r="F2000" s="80">
        <v>0.5417366024039724</v>
      </c>
      <c r="G2000" s="80">
        <v>0.37149434272096143</v>
      </c>
      <c r="H2000" s="80">
        <v>4.468326592923637</v>
      </c>
      <c r="I2000" s="80">
        <v>13.783123951665887</v>
      </c>
      <c r="J2000" s="80">
        <v>13.131097971523864</v>
      </c>
      <c r="K2000" s="80">
        <v>5.120352573065659</v>
      </c>
    </row>
    <row r="2001" spans="1:11" ht="12.75">
      <c r="A2001" s="11">
        <v>8641</v>
      </c>
      <c r="B2001" s="14">
        <v>86</v>
      </c>
      <c r="C2001" s="14">
        <v>41</v>
      </c>
      <c r="D2001" s="80">
        <v>0.5085669077228652</v>
      </c>
      <c r="E2001" s="80">
        <v>0.3409921041393615</v>
      </c>
      <c r="F2001" s="80">
        <v>0.5407729138096006</v>
      </c>
      <c r="G2001" s="80">
        <v>0.37058859373382047</v>
      </c>
      <c r="H2001" s="80">
        <v>4.468326592923637</v>
      </c>
      <c r="I2001" s="80">
        <v>13.720078455574168</v>
      </c>
      <c r="J2001" s="80">
        <v>13.103900467728888</v>
      </c>
      <c r="K2001" s="80">
        <v>5.084504580768918</v>
      </c>
    </row>
    <row r="2002" spans="1:11" ht="12.75">
      <c r="A2002" s="11">
        <v>8642</v>
      </c>
      <c r="B2002" s="14">
        <v>86</v>
      </c>
      <c r="C2002" s="14">
        <v>42</v>
      </c>
      <c r="D2002" s="80">
        <v>0.5094411874532995</v>
      </c>
      <c r="E2002" s="80">
        <v>0.34177865627528115</v>
      </c>
      <c r="F2002" s="80">
        <v>0.5398515376259887</v>
      </c>
      <c r="G2002" s="80">
        <v>0.36972373120762003</v>
      </c>
      <c r="H2002" s="80">
        <v>4.468326592923637</v>
      </c>
      <c r="I2002" s="80">
        <v>13.653405095911355</v>
      </c>
      <c r="J2002" s="80">
        <v>13.073743813085512</v>
      </c>
      <c r="K2002" s="80">
        <v>5.047987875749479</v>
      </c>
    </row>
    <row r="2003" spans="1:11" ht="12.75">
      <c r="A2003" s="11">
        <v>8643</v>
      </c>
      <c r="B2003" s="14">
        <v>86</v>
      </c>
      <c r="C2003" s="14">
        <v>43</v>
      </c>
      <c r="D2003" s="80">
        <v>0.5104158042653751</v>
      </c>
      <c r="E2003" s="80">
        <v>0.34265656572337977</v>
      </c>
      <c r="F2003" s="80">
        <v>0.5389878630757958</v>
      </c>
      <c r="G2003" s="80">
        <v>0.36891402162510434</v>
      </c>
      <c r="H2003" s="80">
        <v>4.468326592923637</v>
      </c>
      <c r="I2003" s="80">
        <v>13.582810729810578</v>
      </c>
      <c r="J2003" s="80">
        <v>13.040247991427174</v>
      </c>
      <c r="K2003" s="80">
        <v>5.010889331307039</v>
      </c>
    </row>
    <row r="2004" spans="1:11" ht="12.75">
      <c r="A2004" s="11">
        <v>8644</v>
      </c>
      <c r="B2004" s="14">
        <v>86</v>
      </c>
      <c r="C2004" s="14">
        <v>44</v>
      </c>
      <c r="D2004" s="80">
        <v>0.5115048436952969</v>
      </c>
      <c r="E2004" s="80">
        <v>0.34363890411912873</v>
      </c>
      <c r="F2004" s="80">
        <v>0.5381994566952439</v>
      </c>
      <c r="G2004" s="80">
        <v>0.3681757125897032</v>
      </c>
      <c r="H2004" s="80">
        <v>4.468326592923637</v>
      </c>
      <c r="I2004" s="80">
        <v>13.507939235273321</v>
      </c>
      <c r="J2004" s="80">
        <v>13.002970674631792</v>
      </c>
      <c r="K2004" s="80">
        <v>4.973295153565166</v>
      </c>
    </row>
    <row r="2005" spans="1:11" ht="12.75">
      <c r="A2005" s="11">
        <v>8645</v>
      </c>
      <c r="B2005" s="14">
        <v>86</v>
      </c>
      <c r="C2005" s="14">
        <v>45</v>
      </c>
      <c r="D2005" s="80">
        <v>0.512723765514913</v>
      </c>
      <c r="E2005" s="80">
        <v>0.34474010559288315</v>
      </c>
      <c r="F2005" s="80">
        <v>0.5375051470624184</v>
      </c>
      <c r="G2005" s="80">
        <v>0.36752618033682666</v>
      </c>
      <c r="H2005" s="80">
        <v>4.468326592923637</v>
      </c>
      <c r="I2005" s="80">
        <v>13.428395766034505</v>
      </c>
      <c r="J2005" s="80">
        <v>12.961435355016267</v>
      </c>
      <c r="K2005" s="80">
        <v>4.935287003941877</v>
      </c>
    </row>
    <row r="2006" spans="1:11" ht="12.75">
      <c r="A2006" s="11">
        <v>8646</v>
      </c>
      <c r="B2006" s="14">
        <v>86</v>
      </c>
      <c r="C2006" s="14">
        <v>46</v>
      </c>
      <c r="D2006" s="80">
        <v>0.5140864802407205</v>
      </c>
      <c r="E2006" s="80">
        <v>0.3459733517567409</v>
      </c>
      <c r="F2006" s="80">
        <v>0.5369245300832555</v>
      </c>
      <c r="G2006" s="80">
        <v>0.3669834817979751</v>
      </c>
      <c r="H2006" s="80">
        <v>4.468326592923637</v>
      </c>
      <c r="I2006" s="80">
        <v>13.343896372494022</v>
      </c>
      <c r="J2006" s="80">
        <v>12.915233413888435</v>
      </c>
      <c r="K2006" s="80">
        <v>4.896989551529225</v>
      </c>
    </row>
    <row r="2007" spans="1:11" ht="12.75">
      <c r="A2007" s="11">
        <v>8647</v>
      </c>
      <c r="B2007" s="14">
        <v>86</v>
      </c>
      <c r="C2007" s="14">
        <v>47</v>
      </c>
      <c r="D2007" s="80">
        <v>0.5156065569769444</v>
      </c>
      <c r="E2007" s="80">
        <v>0.3473516809277888</v>
      </c>
      <c r="F2007" s="80">
        <v>0.5364787159887855</v>
      </c>
      <c r="G2007" s="80">
        <v>0.3665670748008572</v>
      </c>
      <c r="H2007" s="80">
        <v>4.468326592923637</v>
      </c>
      <c r="I2007" s="80">
        <v>13.254217516930261</v>
      </c>
      <c r="J2007" s="80">
        <v>12.863984365898492</v>
      </c>
      <c r="K2007" s="80">
        <v>4.858559743955407</v>
      </c>
    </row>
    <row r="2008" spans="1:11" ht="12.75">
      <c r="A2008" s="11">
        <v>8648</v>
      </c>
      <c r="B2008" s="14">
        <v>86</v>
      </c>
      <c r="C2008" s="14">
        <v>48</v>
      </c>
      <c r="D2008" s="80">
        <v>0.517296657046763</v>
      </c>
      <c r="E2008" s="80">
        <v>0.34888749669671865</v>
      </c>
      <c r="F2008" s="80">
        <v>0.5361909764944981</v>
      </c>
      <c r="G2008" s="80">
        <v>0.36629845006040346</v>
      </c>
      <c r="H2008" s="80">
        <v>4.468326592923637</v>
      </c>
      <c r="I2008" s="80">
        <v>13.159238816679528</v>
      </c>
      <c r="J2008" s="80">
        <v>12.807356627078756</v>
      </c>
      <c r="K2008" s="80">
        <v>4.820208782524409</v>
      </c>
    </row>
    <row r="2009" spans="1:11" ht="12.75">
      <c r="A2009" s="11">
        <v>8649</v>
      </c>
      <c r="B2009" s="14">
        <v>86</v>
      </c>
      <c r="C2009" s="14">
        <v>49</v>
      </c>
      <c r="D2009" s="80">
        <v>0.5191719507529924</v>
      </c>
      <c r="E2009" s="80">
        <v>0.35059570329069006</v>
      </c>
      <c r="F2009" s="80">
        <v>0.5360871302199242</v>
      </c>
      <c r="G2009" s="80">
        <v>0.3662015283057527</v>
      </c>
      <c r="H2009" s="80">
        <v>4.468326592923637</v>
      </c>
      <c r="I2009" s="80">
        <v>13.058770494396668</v>
      </c>
      <c r="J2009" s="80">
        <v>12.744955374478177</v>
      </c>
      <c r="K2009" s="80">
        <v>4.7821417128421295</v>
      </c>
    </row>
    <row r="2010" spans="1:11" ht="12.75">
      <c r="A2010" s="11">
        <v>8650</v>
      </c>
      <c r="B2010" s="14">
        <v>86</v>
      </c>
      <c r="C2010" s="14">
        <v>50</v>
      </c>
      <c r="D2010" s="80">
        <v>0.5212499604209376</v>
      </c>
      <c r="E2010" s="80">
        <v>0.35249362441306187</v>
      </c>
      <c r="F2010" s="80">
        <v>0.5361939251823244</v>
      </c>
      <c r="G2010" s="80">
        <v>0.36630120232907903</v>
      </c>
      <c r="H2010" s="80">
        <v>4.468326592923637</v>
      </c>
      <c r="I2010" s="80">
        <v>12.952536001165964</v>
      </c>
      <c r="J2010" s="80">
        <v>12.676333083651825</v>
      </c>
      <c r="K2010" s="80">
        <v>4.744529510437774</v>
      </c>
    </row>
    <row r="2011" spans="1:11" ht="12.75">
      <c r="A2011" s="11">
        <v>8651</v>
      </c>
      <c r="B2011" s="14">
        <v>86</v>
      </c>
      <c r="C2011" s="14">
        <v>51</v>
      </c>
      <c r="D2011" s="80">
        <v>0.5235479960363868</v>
      </c>
      <c r="E2011" s="80">
        <v>0.3545987240145354</v>
      </c>
      <c r="F2011" s="80">
        <v>0.5365377781691789</v>
      </c>
      <c r="G2011" s="80">
        <v>0.36662222650199966</v>
      </c>
      <c r="H2011" s="80">
        <v>4.468326592923637</v>
      </c>
      <c r="I2011" s="80">
        <v>12.840287284823646</v>
      </c>
      <c r="J2011" s="80">
        <v>12.601079164459923</v>
      </c>
      <c r="K2011" s="80">
        <v>4.707534713287361</v>
      </c>
    </row>
    <row r="2012" spans="1:11" ht="12.75">
      <c r="A2012" s="11">
        <v>8652</v>
      </c>
      <c r="B2012" s="14">
        <v>86</v>
      </c>
      <c r="C2012" s="14">
        <v>52</v>
      </c>
      <c r="D2012" s="80">
        <v>0.5260823803272048</v>
      </c>
      <c r="E2012" s="80">
        <v>0.356927940849981</v>
      </c>
      <c r="F2012" s="80">
        <v>0.5371452980619461</v>
      </c>
      <c r="G2012" s="80">
        <v>0.3671897812888132</v>
      </c>
      <c r="H2012" s="80">
        <v>4.468326592923637</v>
      </c>
      <c r="I2012" s="80">
        <v>12.721857266955888</v>
      </c>
      <c r="J2012" s="80">
        <v>12.518847872438494</v>
      </c>
      <c r="K2012" s="80">
        <v>4.671335987441031</v>
      </c>
    </row>
    <row r="2013" spans="1:11" ht="12.75">
      <c r="A2013" s="11">
        <v>8653</v>
      </c>
      <c r="B2013" s="14">
        <v>86</v>
      </c>
      <c r="C2013" s="14">
        <v>53</v>
      </c>
      <c r="D2013" s="80">
        <v>0.5288695988927422</v>
      </c>
      <c r="E2013" s="80">
        <v>0.3594987902825506</v>
      </c>
      <c r="F2013" s="80">
        <v>0.538043618744725</v>
      </c>
      <c r="G2013" s="80">
        <v>0.36802987123510916</v>
      </c>
      <c r="H2013" s="80">
        <v>4.468326592923637</v>
      </c>
      <c r="I2013" s="80">
        <v>12.597108745540904</v>
      </c>
      <c r="J2013" s="80">
        <v>12.429323028908453</v>
      </c>
      <c r="K2013" s="80">
        <v>4.636112309556086</v>
      </c>
    </row>
    <row r="2014" spans="1:11" ht="12.75">
      <c r="A2014" s="11">
        <v>8654</v>
      </c>
      <c r="B2014" s="14">
        <v>86</v>
      </c>
      <c r="C2014" s="14">
        <v>54</v>
      </c>
      <c r="D2014" s="80">
        <v>0.5319321071787645</v>
      </c>
      <c r="E2014" s="80">
        <v>0.3623348146513159</v>
      </c>
      <c r="F2014" s="80">
        <v>0.5392598024235646</v>
      </c>
      <c r="G2014" s="80">
        <v>0.3691688661120364</v>
      </c>
      <c r="H2014" s="80">
        <v>4.468326592923637</v>
      </c>
      <c r="I2014" s="80">
        <v>12.465635700008683</v>
      </c>
      <c r="J2014" s="80">
        <v>12.332037696194394</v>
      </c>
      <c r="K2014" s="80">
        <v>4.601924596737927</v>
      </c>
    </row>
    <row r="2015" spans="1:11" ht="12.75">
      <c r="A2015" s="11">
        <v>8655</v>
      </c>
      <c r="B2015" s="14">
        <v>86</v>
      </c>
      <c r="C2015" s="14">
        <v>55</v>
      </c>
      <c r="D2015" s="80">
        <v>0.5352939765909259</v>
      </c>
      <c r="E2015" s="80">
        <v>0.3654617163498386</v>
      </c>
      <c r="F2015" s="80">
        <v>0.540818706363054</v>
      </c>
      <c r="G2015" s="80">
        <v>0.3706316060392241</v>
      </c>
      <c r="H2015" s="80">
        <v>4.468326592923637</v>
      </c>
      <c r="I2015" s="80">
        <v>12.326958079647275</v>
      </c>
      <c r="J2015" s="80">
        <v>12.226524401933052</v>
      </c>
      <c r="K2015" s="80">
        <v>4.56876027063786</v>
      </c>
    </row>
    <row r="2016" spans="1:11" ht="12.75">
      <c r="A2016" s="11">
        <v>8656</v>
      </c>
      <c r="B2016" s="14">
        <v>86</v>
      </c>
      <c r="C2016" s="14">
        <v>56</v>
      </c>
      <c r="D2016" s="80">
        <v>0.5389722285507267</v>
      </c>
      <c r="E2016" s="80">
        <v>0.36889937328102645</v>
      </c>
      <c r="F2016" s="80">
        <v>0.5427411605653873</v>
      </c>
      <c r="G2016" s="80">
        <v>0.37243977931604794</v>
      </c>
      <c r="H2016" s="80">
        <v>4.468326592923637</v>
      </c>
      <c r="I2016" s="80">
        <v>12.18092293242958</v>
      </c>
      <c r="J2016" s="80">
        <v>12.112589276533356</v>
      </c>
      <c r="K2016" s="80">
        <v>4.53666024881986</v>
      </c>
    </row>
    <row r="2017" spans="1:11" ht="12.75">
      <c r="A2017" s="11">
        <v>8657</v>
      </c>
      <c r="B2017" s="14">
        <v>86</v>
      </c>
      <c r="C2017" s="14">
        <v>57</v>
      </c>
      <c r="D2017" s="80">
        <v>0.542977141525185</v>
      </c>
      <c r="E2017" s="80">
        <v>0.3726620615882055</v>
      </c>
      <c r="F2017" s="80">
        <v>0.5450437690226559</v>
      </c>
      <c r="G2017" s="80">
        <v>0.37461179753602025</v>
      </c>
      <c r="H2017" s="80">
        <v>4.468326592923637</v>
      </c>
      <c r="I2017" s="80">
        <v>12.027672503994053</v>
      </c>
      <c r="J2017" s="80">
        <v>11.990291080021912</v>
      </c>
      <c r="K2017" s="80">
        <v>4.5057080168957775</v>
      </c>
    </row>
    <row r="2018" spans="1:11" ht="12.75">
      <c r="A2018" s="11">
        <v>8658</v>
      </c>
      <c r="B2018" s="14">
        <v>86</v>
      </c>
      <c r="C2018" s="14">
        <v>58</v>
      </c>
      <c r="D2018" s="80">
        <v>0.547311476832108</v>
      </c>
      <c r="E2018" s="80">
        <v>0.37675762478456887</v>
      </c>
      <c r="F2018" s="80">
        <v>0.547739274257412</v>
      </c>
      <c r="G2018" s="80">
        <v>0.37716318051452863</v>
      </c>
      <c r="H2018" s="80">
        <v>4.468326592923637</v>
      </c>
      <c r="I2018" s="80">
        <v>11.867672523703659</v>
      </c>
      <c r="J2018" s="80">
        <v>11.859950002282341</v>
      </c>
      <c r="K2018" s="80">
        <v>4.476049114344955</v>
      </c>
    </row>
    <row r="2019" spans="1:11" ht="12.75">
      <c r="A2019" s="11">
        <v>8659</v>
      </c>
      <c r="B2019" s="14">
        <v>86</v>
      </c>
      <c r="C2019" s="14">
        <v>59</v>
      </c>
      <c r="D2019" s="80">
        <v>0.5519781275422276</v>
      </c>
      <c r="E2019" s="80">
        <v>0.3811946067694563</v>
      </c>
      <c r="F2019" s="80">
        <v>0.5508369677471074</v>
      </c>
      <c r="G2019" s="80">
        <v>0.3801069689797202</v>
      </c>
      <c r="H2019" s="80">
        <v>4.468326592923637</v>
      </c>
      <c r="I2019" s="80">
        <v>11.701337267243586</v>
      </c>
      <c r="J2019" s="80">
        <v>11.721904018505821</v>
      </c>
      <c r="K2019" s="80">
        <v>4.4477598416614015</v>
      </c>
    </row>
    <row r="2020" spans="1:11" ht="12.75">
      <c r="A2020" s="11">
        <v>8660</v>
      </c>
      <c r="B2020" s="14">
        <v>86</v>
      </c>
      <c r="C2020" s="14">
        <v>60</v>
      </c>
      <c r="D2020" s="80">
        <v>0.5569844415942713</v>
      </c>
      <c r="E2020" s="80">
        <v>0.38598644282688743</v>
      </c>
      <c r="F2020" s="80">
        <v>0.554342299089978</v>
      </c>
      <c r="G2020" s="80">
        <v>0.38345335741719977</v>
      </c>
      <c r="H2020" s="80">
        <v>4.468326592923637</v>
      </c>
      <c r="I2020" s="80">
        <v>11.52882058486999</v>
      </c>
      <c r="J2020" s="80">
        <v>11.576382217464705</v>
      </c>
      <c r="K2020" s="80">
        <v>4.420764960328922</v>
      </c>
    </row>
    <row r="2021" spans="1:11" ht="12.75">
      <c r="A2021" s="11">
        <v>8661</v>
      </c>
      <c r="B2021" s="14">
        <v>86</v>
      </c>
      <c r="C2021" s="14">
        <v>61</v>
      </c>
      <c r="D2021" s="80">
        <v>0.5623354340202589</v>
      </c>
      <c r="E2021" s="80">
        <v>0.39114508911382306</v>
      </c>
      <c r="F2021" s="80">
        <v>0.5582567858806615</v>
      </c>
      <c r="G2021" s="80">
        <v>0.3872095810221393</v>
      </c>
      <c r="H2021" s="80">
        <v>4.468326592923637</v>
      </c>
      <c r="I2021" s="80">
        <v>11.350340060338736</v>
      </c>
      <c r="J2021" s="80">
        <v>11.423706234039807</v>
      </c>
      <c r="K2021" s="80">
        <v>4.394960419222565</v>
      </c>
    </row>
    <row r="2022" spans="1:11" ht="12.75">
      <c r="A2022" s="11">
        <v>8662</v>
      </c>
      <c r="B2022" s="14">
        <v>86</v>
      </c>
      <c r="C2022" s="14">
        <v>62</v>
      </c>
      <c r="D2022" s="80">
        <v>0.5680345432948961</v>
      </c>
      <c r="E2022" s="80">
        <v>0.39668173656650735</v>
      </c>
      <c r="F2022" s="80">
        <v>0.5625789262131381</v>
      </c>
      <c r="G2022" s="80">
        <v>0.39138074185251315</v>
      </c>
      <c r="H2022" s="80">
        <v>4.468326592923637</v>
      </c>
      <c r="I2022" s="80">
        <v>11.166150695052348</v>
      </c>
      <c r="J2022" s="80">
        <v>11.264260945309442</v>
      </c>
      <c r="K2022" s="80">
        <v>4.370216342666543</v>
      </c>
    </row>
    <row r="2023" spans="1:11" ht="12.75">
      <c r="A2023" s="11">
        <v>8663</v>
      </c>
      <c r="B2023" s="14">
        <v>86</v>
      </c>
      <c r="C2023" s="14">
        <v>63</v>
      </c>
      <c r="D2023" s="80">
        <v>0.5740837647871804</v>
      </c>
      <c r="E2023" s="80">
        <v>0.4026069353895562</v>
      </c>
      <c r="F2023" s="80">
        <v>0.5673053801111593</v>
      </c>
      <c r="G2023" s="80">
        <v>0.39597090142990493</v>
      </c>
      <c r="H2023" s="80">
        <v>4.468326592923637</v>
      </c>
      <c r="I2023" s="80">
        <v>10.976552833162348</v>
      </c>
      <c r="J2023" s="80">
        <v>11.098483906145713</v>
      </c>
      <c r="K2023" s="80">
        <v>4.3463955199402715</v>
      </c>
    </row>
    <row r="2024" spans="1:11" ht="12.75">
      <c r="A2024" s="11">
        <v>8664</v>
      </c>
      <c r="B2024" s="14">
        <v>86</v>
      </c>
      <c r="C2024" s="14">
        <v>64</v>
      </c>
      <c r="D2024" s="80">
        <v>0.5804807237272609</v>
      </c>
      <c r="E2024" s="80">
        <v>0.4089276801277129</v>
      </c>
      <c r="F2024" s="80">
        <v>0.5724328154251562</v>
      </c>
      <c r="G2024" s="80">
        <v>0.4009848514384543</v>
      </c>
      <c r="H2024" s="80">
        <v>4.468326592923637</v>
      </c>
      <c r="I2024" s="80">
        <v>10.78204688352501</v>
      </c>
      <c r="J2024" s="80">
        <v>10.926936008655922</v>
      </c>
      <c r="K2024" s="80">
        <v>4.323437467792726</v>
      </c>
    </row>
    <row r="2025" spans="1:11" ht="12.75">
      <c r="A2025" s="11">
        <v>8665</v>
      </c>
      <c r="B2025" s="14">
        <v>86</v>
      </c>
      <c r="C2025" s="14">
        <v>65</v>
      </c>
      <c r="D2025" s="80">
        <v>0.5872263042709471</v>
      </c>
      <c r="E2025" s="80">
        <v>0.41565489708985676</v>
      </c>
      <c r="F2025" s="80">
        <v>0.5779599781002189</v>
      </c>
      <c r="G2025" s="80">
        <v>0.40643017720984426</v>
      </c>
      <c r="H2025" s="80">
        <v>4.468326592923637</v>
      </c>
      <c r="I2025" s="80">
        <v>10.583019649789476</v>
      </c>
      <c r="J2025" s="80">
        <v>10.750087691033912</v>
      </c>
      <c r="K2025" s="80">
        <v>4.301258551679201</v>
      </c>
    </row>
    <row r="2026" spans="1:11" ht="12.75">
      <c r="A2026" s="11">
        <v>8666</v>
      </c>
      <c r="B2026" s="14">
        <v>86</v>
      </c>
      <c r="C2026" s="14">
        <v>66</v>
      </c>
      <c r="D2026" s="80">
        <v>0.594330378610279</v>
      </c>
      <c r="E2026" s="80">
        <v>0.4228094357520612</v>
      </c>
      <c r="F2026" s="80">
        <v>0.5838880313937588</v>
      </c>
      <c r="G2026" s="80">
        <v>0.41231770109847327</v>
      </c>
      <c r="H2026" s="80">
        <v>4.468326592923637</v>
      </c>
      <c r="I2026" s="80">
        <v>10.379509973405066</v>
      </c>
      <c r="J2026" s="80">
        <v>10.56818087556565</v>
      </c>
      <c r="K2026" s="80">
        <v>4.279655690763052</v>
      </c>
    </row>
    <row r="2027" spans="1:11" ht="12.75">
      <c r="A2027" s="11">
        <v>8667</v>
      </c>
      <c r="B2027" s="14">
        <v>86</v>
      </c>
      <c r="C2027" s="14">
        <v>67</v>
      </c>
      <c r="D2027" s="80">
        <v>0.601812141018744</v>
      </c>
      <c r="E2027" s="80">
        <v>0.43042294927890934</v>
      </c>
      <c r="F2027" s="80">
        <v>0.5902196064196569</v>
      </c>
      <c r="G2027" s="80">
        <v>0.4186606716246834</v>
      </c>
      <c r="H2027" s="80">
        <v>4.468326592923637</v>
      </c>
      <c r="I2027" s="80">
        <v>10.171201717661095</v>
      </c>
      <c r="J2027" s="80">
        <v>10.381246168238604</v>
      </c>
      <c r="K2027" s="80">
        <v>4.258282142346127</v>
      </c>
    </row>
    <row r="2028" spans="1:11" ht="12.75">
      <c r="A2028" s="11">
        <v>8668</v>
      </c>
      <c r="B2028" s="14">
        <v>86</v>
      </c>
      <c r="C2028" s="14">
        <v>68</v>
      </c>
      <c r="D2028" s="80">
        <v>0.6097009636995653</v>
      </c>
      <c r="E2028" s="80">
        <v>0.4385394427378513</v>
      </c>
      <c r="F2028" s="80">
        <v>0.5969571956941333</v>
      </c>
      <c r="G2028" s="80">
        <v>0.42547325987639306</v>
      </c>
      <c r="H2028" s="80">
        <v>4.468326592923637</v>
      </c>
      <c r="I2028" s="80">
        <v>9.957383952091014</v>
      </c>
      <c r="J2028" s="80">
        <v>10.189109935077605</v>
      </c>
      <c r="K2028" s="80">
        <v>4.236600609937046</v>
      </c>
    </row>
    <row r="2029" spans="1:11" ht="12.75">
      <c r="A2029" s="11">
        <v>8669</v>
      </c>
      <c r="B2029" s="14">
        <v>86</v>
      </c>
      <c r="C2029" s="14">
        <v>69</v>
      </c>
      <c r="D2029" s="80">
        <v>0.618048567572766</v>
      </c>
      <c r="E2029" s="80">
        <v>0.44722886348969837</v>
      </c>
      <c r="F2029" s="80">
        <v>0.6040992023447301</v>
      </c>
      <c r="G2029" s="80">
        <v>0.4327665714923661</v>
      </c>
      <c r="H2029" s="80">
        <v>4.468326592923637</v>
      </c>
      <c r="I2029" s="80">
        <v>9.736404867527444</v>
      </c>
      <c r="J2029" s="80">
        <v>9.991140907269644</v>
      </c>
      <c r="K2029" s="80">
        <v>4.213590553181437</v>
      </c>
    </row>
    <row r="2030" spans="1:11" ht="12.75">
      <c r="A2030" s="11">
        <v>8670</v>
      </c>
      <c r="B2030" s="14">
        <v>86</v>
      </c>
      <c r="C2030" s="14">
        <v>70</v>
      </c>
      <c r="D2030" s="80">
        <v>0.6269035757146872</v>
      </c>
      <c r="E2030" s="80">
        <v>0.45656194685986445</v>
      </c>
      <c r="F2030" s="80">
        <v>0.6116351777836606</v>
      </c>
      <c r="G2030" s="80">
        <v>0.44054355742553797</v>
      </c>
      <c r="H2030" s="80">
        <v>4.468326592923637</v>
      </c>
      <c r="I2030" s="80">
        <v>9.506681920448004</v>
      </c>
      <c r="J2030" s="80">
        <v>9.786901040824432</v>
      </c>
      <c r="K2030" s="80">
        <v>4.188107472547209</v>
      </c>
    </row>
    <row r="2031" spans="1:11" ht="12.75">
      <c r="A2031" s="11">
        <v>8671</v>
      </c>
      <c r="B2031" s="14">
        <v>86</v>
      </c>
      <c r="C2031" s="14">
        <v>71</v>
      </c>
      <c r="D2031" s="80">
        <v>0.6362843779224264</v>
      </c>
      <c r="E2031" s="80">
        <v>0.46658142551232185</v>
      </c>
      <c r="F2031" s="80">
        <v>0.6195459687065242</v>
      </c>
      <c r="G2031" s="80">
        <v>0.4487986956914559</v>
      </c>
      <c r="H2031" s="80">
        <v>4.468326592923637</v>
      </c>
      <c r="I2031" s="80">
        <v>9.267772420208832</v>
      </c>
      <c r="J2031" s="80">
        <v>9.576734838977497</v>
      </c>
      <c r="K2031" s="80">
        <v>4.159364174154971</v>
      </c>
    </row>
    <row r="2032" spans="1:11" ht="12.75">
      <c r="A2032" s="11">
        <v>8672</v>
      </c>
      <c r="B2032" s="14">
        <v>86</v>
      </c>
      <c r="C2032" s="14">
        <v>72</v>
      </c>
      <c r="D2032" s="80">
        <v>0.6461795246088795</v>
      </c>
      <c r="E2032" s="80">
        <v>0.47730074807873374</v>
      </c>
      <c r="F2032" s="80">
        <v>0.6278081290927101</v>
      </c>
      <c r="G2032" s="80">
        <v>0.4575221165518237</v>
      </c>
      <c r="H2032" s="80">
        <v>4.468326592923637</v>
      </c>
      <c r="I2032" s="80">
        <v>9.0203343406864</v>
      </c>
      <c r="J2032" s="80">
        <v>9.361658474054096</v>
      </c>
      <c r="K2032" s="80">
        <v>4.127002459555941</v>
      </c>
    </row>
    <row r="2033" spans="1:11" ht="12.75">
      <c r="A2033" s="11">
        <v>8673</v>
      </c>
      <c r="B2033" s="14">
        <v>86</v>
      </c>
      <c r="C2033" s="14">
        <v>73</v>
      </c>
      <c r="D2033" s="80">
        <v>0.656548510374571</v>
      </c>
      <c r="E2033" s="80">
        <v>0.4887028050859924</v>
      </c>
      <c r="F2033" s="80">
        <v>0.6363997603362054</v>
      </c>
      <c r="G2033" s="80">
        <v>0.46670552103533974</v>
      </c>
      <c r="H2033" s="80">
        <v>4.468326592923637</v>
      </c>
      <c r="I2033" s="80">
        <v>8.766099567326068</v>
      </c>
      <c r="J2033" s="80">
        <v>9.143239094233126</v>
      </c>
      <c r="K2033" s="80">
        <v>4.0911870660165786</v>
      </c>
    </row>
    <row r="2034" spans="1:11" ht="12.75">
      <c r="A2034" s="11">
        <v>8674</v>
      </c>
      <c r="B2034" s="14">
        <v>86</v>
      </c>
      <c r="C2034" s="14">
        <v>74</v>
      </c>
      <c r="D2034" s="80">
        <v>0.6673630112831417</v>
      </c>
      <c r="E2034" s="80">
        <v>0.500783797899761</v>
      </c>
      <c r="F2034" s="80">
        <v>0.6453035479571825</v>
      </c>
      <c r="G2034" s="80">
        <v>0.47634549199866544</v>
      </c>
      <c r="H2034" s="80">
        <v>4.468326592923637</v>
      </c>
      <c r="I2034" s="80">
        <v>8.506256302654792</v>
      </c>
      <c r="J2034" s="80">
        <v>8.922666052023583</v>
      </c>
      <c r="K2034" s="80">
        <v>4.051916843554846</v>
      </c>
    </row>
    <row r="2035" spans="1:11" ht="12.75">
      <c r="A2035" s="11">
        <v>8675</v>
      </c>
      <c r="B2035" s="14">
        <v>86</v>
      </c>
      <c r="C2035" s="14">
        <v>75</v>
      </c>
      <c r="D2035" s="80">
        <v>0.6786154353271472</v>
      </c>
      <c r="E2035" s="80">
        <v>0.5135639197454236</v>
      </c>
      <c r="F2035" s="80">
        <v>0.6545024713194918</v>
      </c>
      <c r="G2035" s="80">
        <v>0.4864389992312688</v>
      </c>
      <c r="H2035" s="80">
        <v>4.468326592923637</v>
      </c>
      <c r="I2035" s="80">
        <v>8.241080326984909</v>
      </c>
      <c r="J2035" s="80">
        <v>8.700624053065509</v>
      </c>
      <c r="K2035" s="80">
        <v>4.0087828668430365</v>
      </c>
    </row>
    <row r="2036" spans="1:11" ht="12.75">
      <c r="A2036" s="11">
        <v>8676</v>
      </c>
      <c r="B2036" s="14">
        <v>86</v>
      </c>
      <c r="C2036" s="14">
        <v>76</v>
      </c>
      <c r="D2036" s="80">
        <v>0.6902826655094555</v>
      </c>
      <c r="E2036" s="80">
        <v>0.5270470570872202</v>
      </c>
      <c r="F2036" s="80">
        <v>0.6639762965370749</v>
      </c>
      <c r="G2036" s="80">
        <v>0.496979428445822</v>
      </c>
      <c r="H2036" s="80">
        <v>4.468326592923637</v>
      </c>
      <c r="I2036" s="80">
        <v>7.971273340203032</v>
      </c>
      <c r="J2036" s="80">
        <v>8.478041064527147</v>
      </c>
      <c r="K2036" s="80">
        <v>3.9615588685995213</v>
      </c>
    </row>
    <row r="2037" spans="1:11" ht="12.75">
      <c r="A2037" s="11">
        <v>8677</v>
      </c>
      <c r="B2037" s="14">
        <v>86</v>
      </c>
      <c r="C2037" s="14">
        <v>77</v>
      </c>
      <c r="D2037" s="80">
        <v>0.7023273122831886</v>
      </c>
      <c r="E2037" s="80">
        <v>0.5412206947383711</v>
      </c>
      <c r="F2037" s="80">
        <v>0.6737033594823203</v>
      </c>
      <c r="G2037" s="80">
        <v>0.5079582793931835</v>
      </c>
      <c r="H2037" s="80">
        <v>4.468326592923637</v>
      </c>
      <c r="I2037" s="80">
        <v>7.697902479305659</v>
      </c>
      <c r="J2037" s="80">
        <v>8.256015773904672</v>
      </c>
      <c r="K2037" s="80">
        <v>3.9102132983246243</v>
      </c>
    </row>
    <row r="2038" spans="1:11" ht="12.75">
      <c r="A2038" s="11">
        <v>8678</v>
      </c>
      <c r="B2038" s="14">
        <v>86</v>
      </c>
      <c r="C2038" s="14">
        <v>78</v>
      </c>
      <c r="D2038" s="80">
        <v>0.7146984344488846</v>
      </c>
      <c r="E2038" s="80">
        <v>0.5560550574041936</v>
      </c>
      <c r="F2038" s="80">
        <v>0.6836630536849106</v>
      </c>
      <c r="G2038" s="80">
        <v>0.5193678226526534</v>
      </c>
      <c r="H2038" s="80">
        <v>4.468326592923637</v>
      </c>
      <c r="I2038" s="80">
        <v>7.422383396961946</v>
      </c>
      <c r="J2038" s="80">
        <v>8.035762886112252</v>
      </c>
      <c r="K2038" s="80">
        <v>3.8549471037733305</v>
      </c>
    </row>
    <row r="2039" spans="1:11" ht="12.75">
      <c r="A2039" s="11">
        <v>8679</v>
      </c>
      <c r="B2039" s="14">
        <v>86</v>
      </c>
      <c r="C2039" s="14">
        <v>79</v>
      </c>
      <c r="D2039" s="80">
        <v>0.7273641644520288</v>
      </c>
      <c r="E2039" s="80">
        <v>0.5715414775877947</v>
      </c>
      <c r="F2039" s="80">
        <v>0.6938353614093714</v>
      </c>
      <c r="G2039" s="80">
        <v>0.5312005400467972</v>
      </c>
      <c r="H2039" s="80">
        <v>4.468326592923637</v>
      </c>
      <c r="I2039" s="80">
        <v>7.145273192322084</v>
      </c>
      <c r="J2039" s="80">
        <v>7.818026806702328</v>
      </c>
      <c r="K2039" s="80">
        <v>3.795572978543394</v>
      </c>
    </row>
    <row r="2040" spans="1:11" ht="12.75">
      <c r="A2040" s="11">
        <v>8680</v>
      </c>
      <c r="B2040" s="14">
        <v>86</v>
      </c>
      <c r="C2040" s="14">
        <v>80</v>
      </c>
      <c r="D2040" s="80">
        <v>0.7403019957121043</v>
      </c>
      <c r="E2040" s="80">
        <v>0.5876821227682167</v>
      </c>
      <c r="F2040" s="80">
        <v>0.7041947598334708</v>
      </c>
      <c r="G2040" s="80">
        <v>0.5434418213519278</v>
      </c>
      <c r="H2040" s="80">
        <v>4.468326592923637</v>
      </c>
      <c r="I2040" s="80">
        <v>6.866548106596771</v>
      </c>
      <c r="J2040" s="80">
        <v>7.6033052900708284</v>
      </c>
      <c r="K2040" s="80">
        <v>3.7315694094495804</v>
      </c>
    </row>
    <row r="2041" spans="1:11" ht="12.75">
      <c r="A2041" s="11">
        <v>8681</v>
      </c>
      <c r="B2041" s="14">
        <v>86</v>
      </c>
      <c r="C2041" s="14">
        <v>81</v>
      </c>
      <c r="D2041" s="80">
        <v>0.7534629518764108</v>
      </c>
      <c r="E2041" s="80">
        <v>0.6044448936156807</v>
      </c>
      <c r="F2041" s="80">
        <v>0.7147078379990429</v>
      </c>
      <c r="G2041" s="80">
        <v>0.5560664408677152</v>
      </c>
      <c r="H2041" s="80">
        <v>4.468326592923637</v>
      </c>
      <c r="I2041" s="80">
        <v>6.586841515746216</v>
      </c>
      <c r="J2041" s="80">
        <v>7.392446590449149</v>
      </c>
      <c r="K2041" s="80">
        <v>3.662721518220705</v>
      </c>
    </row>
    <row r="2042" spans="1:11" ht="12.75">
      <c r="A2042" s="11">
        <v>8682</v>
      </c>
      <c r="B2042" s="14">
        <v>86</v>
      </c>
      <c r="C2042" s="14">
        <v>82</v>
      </c>
      <c r="D2042" s="80">
        <v>0.7667747082430523</v>
      </c>
      <c r="E2042" s="80">
        <v>0.6217636915219029</v>
      </c>
      <c r="F2042" s="80">
        <v>0.7253372518812384</v>
      </c>
      <c r="G2042" s="80">
        <v>0.5690424804143237</v>
      </c>
      <c r="H2042" s="80">
        <v>4.468326592923637</v>
      </c>
      <c r="I2042" s="80">
        <v>6.307369945701943</v>
      </c>
      <c r="J2042" s="80">
        <v>7.186535099832588</v>
      </c>
      <c r="K2042" s="80">
        <v>3.589161438792992</v>
      </c>
    </row>
    <row r="2043" spans="1:11" ht="12.75">
      <c r="A2043" s="11">
        <v>8683</v>
      </c>
      <c r="B2043" s="14">
        <v>86</v>
      </c>
      <c r="C2043" s="14">
        <v>83</v>
      </c>
      <c r="D2043" s="80">
        <v>0.7801455066456615</v>
      </c>
      <c r="E2043" s="80">
        <v>0.6395398079114814</v>
      </c>
      <c r="F2043" s="80">
        <v>0.7360470260490987</v>
      </c>
      <c r="G2043" s="80">
        <v>0.5823373505331778</v>
      </c>
      <c r="H2043" s="80">
        <v>4.468326592923637</v>
      </c>
      <c r="I2043" s="80">
        <v>6.029884548794651</v>
      </c>
      <c r="J2043" s="80">
        <v>6.986784149552263</v>
      </c>
      <c r="K2043" s="80">
        <v>3.5114269921660233</v>
      </c>
    </row>
    <row r="2044" spans="1:11" ht="12.75">
      <c r="A2044" s="11">
        <v>8684</v>
      </c>
      <c r="B2044" s="14">
        <v>86</v>
      </c>
      <c r="C2044" s="14">
        <v>84</v>
      </c>
      <c r="D2044" s="80">
        <v>0.793515437265885</v>
      </c>
      <c r="E2044" s="80">
        <v>0.6577087379059964</v>
      </c>
      <c r="F2044" s="80">
        <v>0.7468028598377549</v>
      </c>
      <c r="G2044" s="80">
        <v>0.5959181009151281</v>
      </c>
      <c r="H2044" s="80">
        <v>4.468326592923637</v>
      </c>
      <c r="I2044" s="80">
        <v>5.754899091682715</v>
      </c>
      <c r="J2044" s="80">
        <v>6.793777146932593</v>
      </c>
      <c r="K2044" s="80">
        <v>3.4294485376737587</v>
      </c>
    </row>
    <row r="2045" spans="1:11" ht="12.75">
      <c r="A2045" s="11">
        <v>8685</v>
      </c>
      <c r="B2045" s="14">
        <v>86</v>
      </c>
      <c r="C2045" s="14">
        <v>85</v>
      </c>
      <c r="D2045" s="80">
        <v>0.8068415440784327</v>
      </c>
      <c r="E2045" s="80">
        <v>0.6762232978768262</v>
      </c>
      <c r="F2045" s="80">
        <v>0.7575618344693348</v>
      </c>
      <c r="G2045" s="80">
        <v>0.6097380581880049</v>
      </c>
      <c r="H2045" s="80">
        <v>4.468326592923637</v>
      </c>
      <c r="I2045" s="80">
        <v>5.482064905648727</v>
      </c>
      <c r="J2045" s="80">
        <v>6.607767888141501</v>
      </c>
      <c r="K2045" s="80">
        <v>3.342623610430863</v>
      </c>
    </row>
    <row r="2046" spans="1:11" ht="12.75">
      <c r="A2046" s="11">
        <v>8686</v>
      </c>
      <c r="B2046" s="14">
        <v>86</v>
      </c>
      <c r="C2046" s="14">
        <v>86</v>
      </c>
      <c r="D2046" s="80">
        <v>0.820044093111836</v>
      </c>
      <c r="E2046" s="80">
        <v>0.6949785922361107</v>
      </c>
      <c r="F2046" s="80">
        <v>0.7682676555171299</v>
      </c>
      <c r="G2046" s="80">
        <v>0.6237293832205723</v>
      </c>
      <c r="H2046" s="80">
        <v>4.468326592923637</v>
      </c>
      <c r="I2046" s="80">
        <v>5.2119890821580235</v>
      </c>
      <c r="J2046" s="80">
        <v>6.429444939514879</v>
      </c>
      <c r="K2046" s="80">
        <v>3.2508707355667807</v>
      </c>
    </row>
    <row r="2047" spans="1:11" ht="12.75">
      <c r="A2047" s="11">
        <v>8687</v>
      </c>
      <c r="B2047" s="14">
        <v>86</v>
      </c>
      <c r="C2047" s="14">
        <v>87</v>
      </c>
      <c r="D2047" s="80">
        <v>0.8330144558153497</v>
      </c>
      <c r="E2047" s="80">
        <v>0.7138172893480244</v>
      </c>
      <c r="F2047" s="80">
        <v>0.7788571076197507</v>
      </c>
      <c r="G2047" s="80">
        <v>0.6378099667776013</v>
      </c>
      <c r="H2047" s="80">
        <v>4.468326592923637</v>
      </c>
      <c r="I2047" s="80">
        <v>4.946121077754667</v>
      </c>
      <c r="J2047" s="80">
        <v>6.259762350397605</v>
      </c>
      <c r="K2047" s="80">
        <v>3.1546853202806977</v>
      </c>
    </row>
    <row r="2048" spans="1:11" ht="12.75">
      <c r="A2048" s="11">
        <v>8688</v>
      </c>
      <c r="B2048" s="14">
        <v>86</v>
      </c>
      <c r="C2048" s="14">
        <v>88</v>
      </c>
      <c r="D2048" s="80">
        <v>0.8456229128113975</v>
      </c>
      <c r="E2048" s="80">
        <v>0.7325361221427368</v>
      </c>
      <c r="F2048" s="80">
        <v>0.7892692101061572</v>
      </c>
      <c r="G2048" s="80">
        <v>0.6518948858774464</v>
      </c>
      <c r="H2048" s="80">
        <v>4.468326592923637</v>
      </c>
      <c r="I2048" s="80">
        <v>4.686737143178807</v>
      </c>
      <c r="J2048" s="80">
        <v>6.099803761012307</v>
      </c>
      <c r="K2048" s="80">
        <v>3.055259975090138</v>
      </c>
    </row>
    <row r="2049" spans="1:11" ht="12.75">
      <c r="A2049" s="11">
        <v>8689</v>
      </c>
      <c r="B2049" s="14">
        <v>86</v>
      </c>
      <c r="C2049" s="14">
        <v>89</v>
      </c>
      <c r="D2049" s="80">
        <v>0.8577509726978654</v>
      </c>
      <c r="E2049" s="80">
        <v>0.7509316746249979</v>
      </c>
      <c r="F2049" s="80">
        <v>0.7994552305975619</v>
      </c>
      <c r="G2049" s="80">
        <v>0.6659103858288304</v>
      </c>
      <c r="H2049" s="80">
        <v>4.468326592923637</v>
      </c>
      <c r="I2049" s="80">
        <v>4.436086549987851</v>
      </c>
      <c r="J2049" s="80">
        <v>5.950377036838992</v>
      </c>
      <c r="K2049" s="80">
        <v>2.954036106072495</v>
      </c>
    </row>
    <row r="2050" spans="1:11" ht="12.75">
      <c r="A2050" s="11">
        <v>8690</v>
      </c>
      <c r="B2050" s="14">
        <v>86</v>
      </c>
      <c r="C2050" s="14">
        <v>90</v>
      </c>
      <c r="D2050" s="80">
        <v>0.8693206892763701</v>
      </c>
      <c r="E2050" s="80">
        <v>0.7688481458250689</v>
      </c>
      <c r="F2050" s="80">
        <v>0.8093813339551151</v>
      </c>
      <c r="G2050" s="80">
        <v>0.6797989625375168</v>
      </c>
      <c r="H2050" s="80">
        <v>4.468326592923637</v>
      </c>
      <c r="I2050" s="80">
        <v>4.195454194507296</v>
      </c>
      <c r="J2050" s="80">
        <v>5.811715378631201</v>
      </c>
      <c r="K2050" s="80">
        <v>2.8520654087997332</v>
      </c>
    </row>
    <row r="2051" spans="1:11" ht="12.75">
      <c r="A2051" s="11">
        <v>8740</v>
      </c>
      <c r="B2051" s="14">
        <v>87</v>
      </c>
      <c r="C2051" s="14">
        <v>40</v>
      </c>
      <c r="D2051" s="80">
        <v>0.49059351997785905</v>
      </c>
      <c r="E2051" s="80">
        <v>0.32502412515244716</v>
      </c>
      <c r="F2051" s="80">
        <v>0.5306235640670711</v>
      </c>
      <c r="G2051" s="80">
        <v>0.36112159627098583</v>
      </c>
      <c r="H2051" s="80">
        <v>4.240267127739435</v>
      </c>
      <c r="I2051" s="80">
        <v>13.783123951665887</v>
      </c>
      <c r="J2051" s="80">
        <v>13.046007356378878</v>
      </c>
      <c r="K2051" s="80">
        <v>4.977383723026444</v>
      </c>
    </row>
    <row r="2052" spans="1:11" ht="12.75">
      <c r="A2052" s="11">
        <v>8741</v>
      </c>
      <c r="B2052" s="14">
        <v>87</v>
      </c>
      <c r="C2052" s="14">
        <v>41</v>
      </c>
      <c r="D2052" s="80">
        <v>0.49132289366594595</v>
      </c>
      <c r="E2052" s="80">
        <v>0.32566471135296643</v>
      </c>
      <c r="F2052" s="80">
        <v>0.5294725762020023</v>
      </c>
      <c r="G2052" s="80">
        <v>0.36005624079727083</v>
      </c>
      <c r="H2052" s="80">
        <v>4.240267127739435</v>
      </c>
      <c r="I2052" s="80">
        <v>13.720078455574168</v>
      </c>
      <c r="J2052" s="80">
        <v>13.020345711155944</v>
      </c>
      <c r="K2052" s="80">
        <v>4.93999987215766</v>
      </c>
    </row>
    <row r="2053" spans="1:11" ht="12.75">
      <c r="A2053" s="11">
        <v>8742</v>
      </c>
      <c r="B2053" s="14">
        <v>87</v>
      </c>
      <c r="C2053" s="14">
        <v>42</v>
      </c>
      <c r="D2053" s="80">
        <v>0.4921348672744752</v>
      </c>
      <c r="E2053" s="80">
        <v>0.3263785714580138</v>
      </c>
      <c r="F2053" s="80">
        <v>0.5283480847996043</v>
      </c>
      <c r="G2053" s="80">
        <v>0.3590170198145387</v>
      </c>
      <c r="H2053" s="80">
        <v>4.240267127739435</v>
      </c>
      <c r="I2053" s="80">
        <v>13.653405095911355</v>
      </c>
      <c r="J2053" s="80">
        <v>12.991867415796058</v>
      </c>
      <c r="K2053" s="80">
        <v>4.901804807854731</v>
      </c>
    </row>
    <row r="2054" spans="1:11" ht="12.75">
      <c r="A2054" s="11">
        <v>8743</v>
      </c>
      <c r="B2054" s="14">
        <v>87</v>
      </c>
      <c r="C2054" s="14">
        <v>43</v>
      </c>
      <c r="D2054" s="80">
        <v>0.49304079525258004</v>
      </c>
      <c r="E2054" s="80">
        <v>0.3271759410594211</v>
      </c>
      <c r="F2054" s="80">
        <v>0.5272640776250372</v>
      </c>
      <c r="G2054" s="80">
        <v>0.3580167154303949</v>
      </c>
      <c r="H2054" s="80">
        <v>4.240267127739435</v>
      </c>
      <c r="I2054" s="80">
        <v>13.582810729810578</v>
      </c>
      <c r="J2054" s="80">
        <v>12.960204573750506</v>
      </c>
      <c r="K2054" s="80">
        <v>4.862873283799509</v>
      </c>
    </row>
    <row r="2055" spans="1:11" ht="12.75">
      <c r="A2055" s="11">
        <v>8744</v>
      </c>
      <c r="B2055" s="14">
        <v>87</v>
      </c>
      <c r="C2055" s="14">
        <v>44</v>
      </c>
      <c r="D2055" s="80">
        <v>0.49405406362738546</v>
      </c>
      <c r="E2055" s="80">
        <v>0.3280689249174371</v>
      </c>
      <c r="F2055" s="80">
        <v>0.5262365770213215</v>
      </c>
      <c r="G2055" s="80">
        <v>0.3570699128614042</v>
      </c>
      <c r="H2055" s="80">
        <v>4.240267127739435</v>
      </c>
      <c r="I2055" s="80">
        <v>13.507939235273321</v>
      </c>
      <c r="J2055" s="80">
        <v>12.924927677336568</v>
      </c>
      <c r="K2055" s="80">
        <v>4.823278685676188</v>
      </c>
    </row>
    <row r="2056" spans="1:11" ht="12.75">
      <c r="A2056" s="11">
        <v>8745</v>
      </c>
      <c r="B2056" s="14">
        <v>87</v>
      </c>
      <c r="C2056" s="14">
        <v>45</v>
      </c>
      <c r="D2056" s="80">
        <v>0.4951897201366458</v>
      </c>
      <c r="E2056" s="80">
        <v>0.3290711975250046</v>
      </c>
      <c r="F2056" s="80">
        <v>0.5252837160744179</v>
      </c>
      <c r="G2056" s="80">
        <v>0.3561930669648218</v>
      </c>
      <c r="H2056" s="80">
        <v>4.240267127739435</v>
      </c>
      <c r="I2056" s="80">
        <v>13.428395766034505</v>
      </c>
      <c r="J2056" s="80">
        <v>12.885561421452683</v>
      </c>
      <c r="K2056" s="80">
        <v>4.783101472321258</v>
      </c>
    </row>
    <row r="2057" spans="1:11" ht="12.75">
      <c r="A2057" s="11">
        <v>8746</v>
      </c>
      <c r="B2057" s="14">
        <v>87</v>
      </c>
      <c r="C2057" s="14">
        <v>46</v>
      </c>
      <c r="D2057" s="80">
        <v>0.4964614648224479</v>
      </c>
      <c r="E2057" s="80">
        <v>0.33019537172951624</v>
      </c>
      <c r="F2057" s="80">
        <v>0.5244250075104737</v>
      </c>
      <c r="G2057" s="80">
        <v>0.35540383252611685</v>
      </c>
      <c r="H2057" s="80">
        <v>4.240267127739435</v>
      </c>
      <c r="I2057" s="80">
        <v>13.343896372494022</v>
      </c>
      <c r="J2057" s="80">
        <v>12.841691588617735</v>
      </c>
      <c r="K2057" s="80">
        <v>4.7424719116157235</v>
      </c>
    </row>
    <row r="2058" spans="1:11" ht="12.75">
      <c r="A2058" s="11">
        <v>8747</v>
      </c>
      <c r="B2058" s="14">
        <v>87</v>
      </c>
      <c r="C2058" s="14">
        <v>47</v>
      </c>
      <c r="D2058" s="80">
        <v>0.4978824942112877</v>
      </c>
      <c r="E2058" s="80">
        <v>0.33145375978077635</v>
      </c>
      <c r="F2058" s="80">
        <v>0.5236811094074914</v>
      </c>
      <c r="G2058" s="80">
        <v>0.3547208619658834</v>
      </c>
      <c r="H2058" s="80">
        <v>4.240267127739435</v>
      </c>
      <c r="I2058" s="80">
        <v>13.254217516930261</v>
      </c>
      <c r="J2058" s="80">
        <v>12.792937182380884</v>
      </c>
      <c r="K2058" s="80">
        <v>4.701547462288813</v>
      </c>
    </row>
    <row r="2059" spans="1:11" ht="12.75">
      <c r="A2059" s="11">
        <v>8748</v>
      </c>
      <c r="B2059" s="14">
        <v>87</v>
      </c>
      <c r="C2059" s="14">
        <v>48</v>
      </c>
      <c r="D2059" s="80">
        <v>0.49946498582342436</v>
      </c>
      <c r="E2059" s="80">
        <v>0.33285793521967316</v>
      </c>
      <c r="F2059" s="80">
        <v>0.523074649418062</v>
      </c>
      <c r="G2059" s="80">
        <v>0.35416458198917106</v>
      </c>
      <c r="H2059" s="80">
        <v>4.240267127739435</v>
      </c>
      <c r="I2059" s="80">
        <v>13.159238816679528</v>
      </c>
      <c r="J2059" s="80">
        <v>12.738969629613983</v>
      </c>
      <c r="K2059" s="80">
        <v>4.660536314804979</v>
      </c>
    </row>
    <row r="2060" spans="1:11" ht="12.75">
      <c r="A2060" s="11">
        <v>8749</v>
      </c>
      <c r="B2060" s="14">
        <v>87</v>
      </c>
      <c r="C2060" s="14">
        <v>49</v>
      </c>
      <c r="D2060" s="80">
        <v>0.5012235764503717</v>
      </c>
      <c r="E2060" s="80">
        <v>0.3344218452472341</v>
      </c>
      <c r="F2060" s="80">
        <v>0.5226308024565175</v>
      </c>
      <c r="G2060" s="80">
        <v>0.3537577494681286</v>
      </c>
      <c r="H2060" s="80">
        <v>4.240267127739435</v>
      </c>
      <c r="I2060" s="80">
        <v>13.058770494396668</v>
      </c>
      <c r="J2060" s="80">
        <v>12.679396361217538</v>
      </c>
      <c r="K2060" s="80">
        <v>4.619641260918566</v>
      </c>
    </row>
    <row r="2061" spans="1:11" ht="12.75">
      <c r="A2061" s="11">
        <v>8750</v>
      </c>
      <c r="B2061" s="14">
        <v>87</v>
      </c>
      <c r="C2061" s="14">
        <v>50</v>
      </c>
      <c r="D2061" s="80">
        <v>0.5031757776090433</v>
      </c>
      <c r="E2061" s="80">
        <v>0.3361622365637972</v>
      </c>
      <c r="F2061" s="80">
        <v>0.5223772381041519</v>
      </c>
      <c r="G2061" s="80">
        <v>0.3535254407112147</v>
      </c>
      <c r="H2061" s="80">
        <v>4.240267127739435</v>
      </c>
      <c r="I2061" s="80">
        <v>12.952536001165964</v>
      </c>
      <c r="J2061" s="80">
        <v>12.613752130765327</v>
      </c>
      <c r="K2061" s="80">
        <v>4.579050998140072</v>
      </c>
    </row>
    <row r="2062" spans="1:11" ht="12.75">
      <c r="A2062" s="11">
        <v>8751</v>
      </c>
      <c r="B2062" s="14">
        <v>87</v>
      </c>
      <c r="C2062" s="14">
        <v>51</v>
      </c>
      <c r="D2062" s="80">
        <v>0.5053392732492694</v>
      </c>
      <c r="E2062" s="80">
        <v>0.3380963083762743</v>
      </c>
      <c r="F2062" s="80">
        <v>0.5223424407646934</v>
      </c>
      <c r="G2062" s="80">
        <v>0.3534935665574693</v>
      </c>
      <c r="H2062" s="80">
        <v>4.240267127739435</v>
      </c>
      <c r="I2062" s="80">
        <v>12.840287284823646</v>
      </c>
      <c r="J2062" s="80">
        <v>12.541595464628248</v>
      </c>
      <c r="K2062" s="80">
        <v>4.538958947934834</v>
      </c>
    </row>
    <row r="2063" spans="1:11" ht="12.75">
      <c r="A2063" s="11">
        <v>8752</v>
      </c>
      <c r="B2063" s="14">
        <v>87</v>
      </c>
      <c r="C2063" s="14">
        <v>52</v>
      </c>
      <c r="D2063" s="80">
        <v>0.507730592658304</v>
      </c>
      <c r="E2063" s="80">
        <v>0.3402405697716055</v>
      </c>
      <c r="F2063" s="80">
        <v>0.5225546990892058</v>
      </c>
      <c r="G2063" s="80">
        <v>0.3536880172599749</v>
      </c>
      <c r="H2063" s="80">
        <v>4.240267127739435</v>
      </c>
      <c r="I2063" s="80">
        <v>12.721857266955888</v>
      </c>
      <c r="J2063" s="80">
        <v>12.462555922081291</v>
      </c>
      <c r="K2063" s="80">
        <v>4.4995684726140315</v>
      </c>
    </row>
    <row r="2064" spans="1:11" ht="12.75">
      <c r="A2064" s="11">
        <v>8753</v>
      </c>
      <c r="B2064" s="14">
        <v>87</v>
      </c>
      <c r="C2064" s="14">
        <v>53</v>
      </c>
      <c r="D2064" s="80">
        <v>0.5103663720658138</v>
      </c>
      <c r="E2064" s="80">
        <v>0.3426120109352561</v>
      </c>
      <c r="F2064" s="80">
        <v>0.5230427592608999</v>
      </c>
      <c r="G2064" s="80">
        <v>0.3541353431458574</v>
      </c>
      <c r="H2064" s="80">
        <v>4.240267127739435</v>
      </c>
      <c r="I2064" s="80">
        <v>12.597108745540904</v>
      </c>
      <c r="J2064" s="80">
        <v>12.376294445032531</v>
      </c>
      <c r="K2064" s="80">
        <v>4.461081428247809</v>
      </c>
    </row>
    <row r="2065" spans="1:11" ht="12.75">
      <c r="A2065" s="11">
        <v>8754</v>
      </c>
      <c r="B2065" s="14">
        <v>87</v>
      </c>
      <c r="C2065" s="14">
        <v>54</v>
      </c>
      <c r="D2065" s="80">
        <v>0.5132692823569731</v>
      </c>
      <c r="E2065" s="80">
        <v>0.34523352281192893</v>
      </c>
      <c r="F2065" s="80">
        <v>0.5238354838177209</v>
      </c>
      <c r="G2065" s="80">
        <v>0.35486253603527</v>
      </c>
      <c r="H2065" s="80">
        <v>4.240267127739435</v>
      </c>
      <c r="I2065" s="80">
        <v>12.465635700008683</v>
      </c>
      <c r="J2065" s="80">
        <v>12.28231572995124</v>
      </c>
      <c r="K2065" s="80">
        <v>4.423587097796879</v>
      </c>
    </row>
    <row r="2066" spans="1:11" ht="12.75">
      <c r="A2066" s="11">
        <v>8755</v>
      </c>
      <c r="B2066" s="14">
        <v>87</v>
      </c>
      <c r="C2066" s="14">
        <v>55</v>
      </c>
      <c r="D2066" s="80">
        <v>0.5164640136025969</v>
      </c>
      <c r="E2066" s="80">
        <v>0.3481304256296919</v>
      </c>
      <c r="F2066" s="80">
        <v>0.5249605651552695</v>
      </c>
      <c r="G2066" s="80">
        <v>0.3558959528499177</v>
      </c>
      <c r="H2066" s="80">
        <v>4.240267127739435</v>
      </c>
      <c r="I2066" s="80">
        <v>12.326958079647275</v>
      </c>
      <c r="J2066" s="80">
        <v>12.18011071588965</v>
      </c>
      <c r="K2066" s="80">
        <v>4.387114491497059</v>
      </c>
    </row>
    <row r="2067" spans="1:11" ht="12.75">
      <c r="A2067" s="11">
        <v>8756</v>
      </c>
      <c r="B2067" s="14">
        <v>87</v>
      </c>
      <c r="C2067" s="14">
        <v>56</v>
      </c>
      <c r="D2067" s="80">
        <v>0.5199688557589548</v>
      </c>
      <c r="E2067" s="80">
        <v>0.35132291544916494</v>
      </c>
      <c r="F2067" s="80">
        <v>0.5264433483220617</v>
      </c>
      <c r="G2067" s="80">
        <v>0.35726033859818074</v>
      </c>
      <c r="H2067" s="80">
        <v>4.240267127739435</v>
      </c>
      <c r="I2067" s="80">
        <v>12.18092293242958</v>
      </c>
      <c r="J2067" s="80">
        <v>12.069429408890878</v>
      </c>
      <c r="K2067" s="80">
        <v>4.351760651278136</v>
      </c>
    </row>
    <row r="2068" spans="1:11" ht="12.75">
      <c r="A2068" s="11">
        <v>8757</v>
      </c>
      <c r="B2068" s="14">
        <v>87</v>
      </c>
      <c r="C2068" s="14">
        <v>57</v>
      </c>
      <c r="D2068" s="80">
        <v>0.5237958079571516</v>
      </c>
      <c r="E2068" s="80">
        <v>0.3548261220132712</v>
      </c>
      <c r="F2068" s="80">
        <v>0.5283060243276465</v>
      </c>
      <c r="G2068" s="80">
        <v>0.3589781796084925</v>
      </c>
      <c r="H2068" s="80">
        <v>4.240267127739435</v>
      </c>
      <c r="I2068" s="80">
        <v>12.027672503994053</v>
      </c>
      <c r="J2068" s="80">
        <v>11.950267651322584</v>
      </c>
      <c r="K2068" s="80">
        <v>4.317671980410903</v>
      </c>
    </row>
    <row r="2069" spans="1:11" ht="12.75">
      <c r="A2069" s="11">
        <v>8758</v>
      </c>
      <c r="B2069" s="14">
        <v>87</v>
      </c>
      <c r="C2069" s="14">
        <v>58</v>
      </c>
      <c r="D2069" s="80">
        <v>0.5279496852769978</v>
      </c>
      <c r="E2069" s="80">
        <v>0.3586492124738402</v>
      </c>
      <c r="F2069" s="80">
        <v>0.5305676496426007</v>
      </c>
      <c r="G2069" s="80">
        <v>0.3610698032567166</v>
      </c>
      <c r="H2069" s="80">
        <v>4.240267127739435</v>
      </c>
      <c r="I2069" s="80">
        <v>11.867672523703659</v>
      </c>
      <c r="J2069" s="80">
        <v>11.822881468194272</v>
      </c>
      <c r="K2069" s="80">
        <v>4.285058183248822</v>
      </c>
    </row>
    <row r="2070" spans="1:11" ht="12.75">
      <c r="A2070" s="11">
        <v>8759</v>
      </c>
      <c r="B2070" s="14">
        <v>87</v>
      </c>
      <c r="C2070" s="14">
        <v>59</v>
      </c>
      <c r="D2070" s="80">
        <v>0.5324356738796089</v>
      </c>
      <c r="E2070" s="80">
        <v>0.3628022739718431</v>
      </c>
      <c r="F2070" s="80">
        <v>0.5332441496093568</v>
      </c>
      <c r="G2070" s="80">
        <v>0.36355344992647354</v>
      </c>
      <c r="H2070" s="80">
        <v>4.240267127739435</v>
      </c>
      <c r="I2070" s="80">
        <v>11.701337267243586</v>
      </c>
      <c r="J2070" s="80">
        <v>11.6875428627234</v>
      </c>
      <c r="K2070" s="80">
        <v>4.25406153225962</v>
      </c>
    </row>
    <row r="2071" spans="1:11" ht="12.75">
      <c r="A2071" s="11">
        <v>8760</v>
      </c>
      <c r="B2071" s="14">
        <v>87</v>
      </c>
      <c r="C2071" s="14">
        <v>60</v>
      </c>
      <c r="D2071" s="80">
        <v>0.5372634923457772</v>
      </c>
      <c r="E2071" s="80">
        <v>0.36730025564362456</v>
      </c>
      <c r="F2071" s="80">
        <v>0.5363472777748871</v>
      </c>
      <c r="G2071" s="80">
        <v>0.3664443550239889</v>
      </c>
      <c r="H2071" s="80">
        <v>4.240267127739435</v>
      </c>
      <c r="I2071" s="80">
        <v>11.52882058486999</v>
      </c>
      <c r="J2071" s="80">
        <v>11.544416489199456</v>
      </c>
      <c r="K2071" s="80">
        <v>4.22467122340997</v>
      </c>
    </row>
    <row r="2072" spans="1:11" ht="12.75">
      <c r="A2072" s="11">
        <v>8761</v>
      </c>
      <c r="B2072" s="14">
        <v>87</v>
      </c>
      <c r="C2072" s="14">
        <v>61</v>
      </c>
      <c r="D2072" s="80">
        <v>0.5424404389268669</v>
      </c>
      <c r="E2072" s="80">
        <v>0.3721566200711717</v>
      </c>
      <c r="F2072" s="80">
        <v>0.5398840881704179</v>
      </c>
      <c r="G2072" s="80">
        <v>0.36975426662799804</v>
      </c>
      <c r="H2072" s="80">
        <v>4.240267127739435</v>
      </c>
      <c r="I2072" s="80">
        <v>11.350340060338736</v>
      </c>
      <c r="J2072" s="80">
        <v>11.393770523089234</v>
      </c>
      <c r="K2072" s="80">
        <v>4.196836664988936</v>
      </c>
    </row>
    <row r="2073" spans="1:11" ht="12.75">
      <c r="A2073" s="11">
        <v>8762</v>
      </c>
      <c r="B2073" s="14">
        <v>87</v>
      </c>
      <c r="C2073" s="14">
        <v>62</v>
      </c>
      <c r="D2073" s="80">
        <v>0.5479721223115133</v>
      </c>
      <c r="E2073" s="80">
        <v>0.37738402383823355</v>
      </c>
      <c r="F2073" s="80">
        <v>0.5438577668791179</v>
      </c>
      <c r="G2073" s="80">
        <v>0.373492200493006</v>
      </c>
      <c r="H2073" s="80">
        <v>4.240267127739435</v>
      </c>
      <c r="I2073" s="80">
        <v>11.166150695052348</v>
      </c>
      <c r="J2073" s="80">
        <v>11.235947628660174</v>
      </c>
      <c r="K2073" s="80">
        <v>4.17047019413161</v>
      </c>
    </row>
    <row r="2074" spans="1:11" ht="12.75">
      <c r="A2074" s="11">
        <v>8763</v>
      </c>
      <c r="B2074" s="14">
        <v>87</v>
      </c>
      <c r="C2074" s="14">
        <v>63</v>
      </c>
      <c r="D2074" s="80">
        <v>0.5538625216895936</v>
      </c>
      <c r="E2074" s="80">
        <v>0.38299437703229156</v>
      </c>
      <c r="F2074" s="80">
        <v>0.5482686540617154</v>
      </c>
      <c r="G2074" s="80">
        <v>0.37766536873071227</v>
      </c>
      <c r="H2074" s="80">
        <v>4.240267127739435</v>
      </c>
      <c r="I2074" s="80">
        <v>10.976552833162348</v>
      </c>
      <c r="J2074" s="80">
        <v>11.071356087773381</v>
      </c>
      <c r="K2074" s="80">
        <v>4.145463873128403</v>
      </c>
    </row>
    <row r="2075" spans="1:11" ht="12.75">
      <c r="A2075" s="11">
        <v>8764</v>
      </c>
      <c r="B2075" s="14">
        <v>87</v>
      </c>
      <c r="C2075" s="14">
        <v>64</v>
      </c>
      <c r="D2075" s="80">
        <v>0.5601109683668284</v>
      </c>
      <c r="E2075" s="80">
        <v>0.3889959274676955</v>
      </c>
      <c r="F2075" s="80">
        <v>0.5531160531376669</v>
      </c>
      <c r="G2075" s="80">
        <v>0.3822808694070709</v>
      </c>
      <c r="H2075" s="80">
        <v>4.240267127739435</v>
      </c>
      <c r="I2075" s="80">
        <v>10.78204688352501</v>
      </c>
      <c r="J2075" s="80">
        <v>10.900543754642705</v>
      </c>
      <c r="K2075" s="80">
        <v>4.1217702566217405</v>
      </c>
    </row>
    <row r="2076" spans="1:11" ht="12.75">
      <c r="A2076" s="11">
        <v>8765</v>
      </c>
      <c r="B2076" s="14">
        <v>87</v>
      </c>
      <c r="C2076" s="14">
        <v>65</v>
      </c>
      <c r="D2076" s="80">
        <v>0.5667197876515689</v>
      </c>
      <c r="E2076" s="80">
        <v>0.3954005530389191</v>
      </c>
      <c r="F2076" s="80">
        <v>0.5584002917055779</v>
      </c>
      <c r="G2076" s="80">
        <v>0.38734767251460506</v>
      </c>
      <c r="H2076" s="80">
        <v>4.240267127739435</v>
      </c>
      <c r="I2076" s="80">
        <v>10.583019649789476</v>
      </c>
      <c r="J2076" s="80">
        <v>10.723978748006626</v>
      </c>
      <c r="K2076" s="80">
        <v>4.099308029522284</v>
      </c>
    </row>
    <row r="2077" spans="1:11" ht="12.75">
      <c r="A2077" s="11">
        <v>8766</v>
      </c>
      <c r="B2077" s="14">
        <v>87</v>
      </c>
      <c r="C2077" s="14">
        <v>66</v>
      </c>
      <c r="D2077" s="80">
        <v>0.5737002482777434</v>
      </c>
      <c r="E2077" s="80">
        <v>0.40222978976520907</v>
      </c>
      <c r="F2077" s="80">
        <v>0.5641234423886086</v>
      </c>
      <c r="G2077" s="80">
        <v>0.3928773956216953</v>
      </c>
      <c r="H2077" s="80">
        <v>4.240267127739435</v>
      </c>
      <c r="I2077" s="80">
        <v>10.379509973405066</v>
      </c>
      <c r="J2077" s="80">
        <v>10.541902254963706</v>
      </c>
      <c r="K2077" s="80">
        <v>4.077874846180794</v>
      </c>
    </row>
    <row r="2078" spans="1:11" ht="12.75">
      <c r="A2078" s="11">
        <v>8767</v>
      </c>
      <c r="B2078" s="14">
        <v>87</v>
      </c>
      <c r="C2078" s="14">
        <v>67</v>
      </c>
      <c r="D2078" s="80">
        <v>0.581073054512465</v>
      </c>
      <c r="E2078" s="80">
        <v>0.40951583687324333</v>
      </c>
      <c r="F2078" s="80">
        <v>0.570288583899293</v>
      </c>
      <c r="G2078" s="80">
        <v>0.39888370301655524</v>
      </c>
      <c r="H2078" s="80">
        <v>4.240267127739435</v>
      </c>
      <c r="I2078" s="80">
        <v>10.171201717661095</v>
      </c>
      <c r="J2078" s="80">
        <v>10.354342240131526</v>
      </c>
      <c r="K2078" s="80">
        <v>4.057126605269005</v>
      </c>
    </row>
    <row r="2079" spans="1:11" ht="12.75">
      <c r="A2079" s="11">
        <v>8768</v>
      </c>
      <c r="B2079" s="14">
        <v>87</v>
      </c>
      <c r="C2079" s="14">
        <v>68</v>
      </c>
      <c r="D2079" s="80">
        <v>0.5888693065581734</v>
      </c>
      <c r="E2079" s="80">
        <v>0.41730316714070104</v>
      </c>
      <c r="F2079" s="80">
        <v>0.5768981451938816</v>
      </c>
      <c r="G2079" s="80">
        <v>0.4053807837053782</v>
      </c>
      <c r="H2079" s="80">
        <v>4.240267127739435</v>
      </c>
      <c r="I2079" s="80">
        <v>9.957383952091014</v>
      </c>
      <c r="J2079" s="80">
        <v>10.161118969676439</v>
      </c>
      <c r="K2079" s="80">
        <v>4.0365321101540115</v>
      </c>
    </row>
    <row r="2080" spans="1:11" ht="12.75">
      <c r="A2080" s="11">
        <v>8769</v>
      </c>
      <c r="B2080" s="14">
        <v>87</v>
      </c>
      <c r="C2080" s="14">
        <v>69</v>
      </c>
      <c r="D2080" s="80">
        <v>0.597143060091907</v>
      </c>
      <c r="E2080" s="80">
        <v>0.42566212149341737</v>
      </c>
      <c r="F2080" s="80">
        <v>0.5839498466695342</v>
      </c>
      <c r="G2080" s="80">
        <v>0.4123793534403558</v>
      </c>
      <c r="H2080" s="80">
        <v>4.240267127739435</v>
      </c>
      <c r="I2080" s="80">
        <v>9.736404867527444</v>
      </c>
      <c r="J2080" s="80">
        <v>9.96157965116238</v>
      </c>
      <c r="K2080" s="80">
        <v>4.0150923441045006</v>
      </c>
    </row>
    <row r="2081" spans="1:11" ht="12.75">
      <c r="A2081" s="11">
        <v>8770</v>
      </c>
      <c r="B2081" s="14">
        <v>87</v>
      </c>
      <c r="C2081" s="14">
        <v>70</v>
      </c>
      <c r="D2081" s="80">
        <v>0.6059455741286772</v>
      </c>
      <c r="E2081" s="80">
        <v>0.4346642168514635</v>
      </c>
      <c r="F2081" s="80">
        <v>0.5914315846020359</v>
      </c>
      <c r="G2081" s="80">
        <v>0.41988133351331625</v>
      </c>
      <c r="H2081" s="80">
        <v>4.240267127739435</v>
      </c>
      <c r="I2081" s="80">
        <v>9.506681920448004</v>
      </c>
      <c r="J2081" s="80">
        <v>9.755270766142797</v>
      </c>
      <c r="K2081" s="80">
        <v>3.991678282044642</v>
      </c>
    </row>
    <row r="2082" spans="1:11" ht="12.75">
      <c r="A2082" s="11">
        <v>8771</v>
      </c>
      <c r="B2082" s="14">
        <v>87</v>
      </c>
      <c r="C2082" s="14">
        <v>71</v>
      </c>
      <c r="D2082" s="80">
        <v>0.6152978167639968</v>
      </c>
      <c r="E2082" s="80">
        <v>0.4443539017974987</v>
      </c>
      <c r="F2082" s="80">
        <v>0.5993220751616748</v>
      </c>
      <c r="G2082" s="80">
        <v>0.4278800033425615</v>
      </c>
      <c r="H2082" s="80">
        <v>4.240267127739435</v>
      </c>
      <c r="I2082" s="80">
        <v>9.267772420208832</v>
      </c>
      <c r="J2082" s="80">
        <v>9.542545053811214</v>
      </c>
      <c r="K2082" s="80">
        <v>3.9654944941370545</v>
      </c>
    </row>
    <row r="2083" spans="1:11" ht="12.75">
      <c r="A2083" s="11">
        <v>8772</v>
      </c>
      <c r="B2083" s="14">
        <v>87</v>
      </c>
      <c r="C2083" s="14">
        <v>72</v>
      </c>
      <c r="D2083" s="80">
        <v>0.6251907477675503</v>
      </c>
      <c r="E2083" s="80">
        <v>0.4547472662000049</v>
      </c>
      <c r="F2083" s="80">
        <v>0.6075957764823209</v>
      </c>
      <c r="G2083" s="80">
        <v>0.4363645026494753</v>
      </c>
      <c r="H2083" s="80">
        <v>4.240267127739435</v>
      </c>
      <c r="I2083" s="80">
        <v>9.0203343406864</v>
      </c>
      <c r="J2083" s="80">
        <v>9.324447760120233</v>
      </c>
      <c r="K2083" s="80">
        <v>3.9361537083056035</v>
      </c>
    </row>
    <row r="2084" spans="1:11" ht="12.75">
      <c r="A2084" s="11">
        <v>8773</v>
      </c>
      <c r="B2084" s="14">
        <v>87</v>
      </c>
      <c r="C2084" s="14">
        <v>73</v>
      </c>
      <c r="D2084" s="80">
        <v>0.6355858284232507</v>
      </c>
      <c r="E2084" s="80">
        <v>0.4658305688597307</v>
      </c>
      <c r="F2084" s="80">
        <v>0.6162290736524783</v>
      </c>
      <c r="G2084" s="80">
        <v>0.44532592925551745</v>
      </c>
      <c r="H2084" s="80">
        <v>4.240267127739435</v>
      </c>
      <c r="I2084" s="80">
        <v>8.766099567326068</v>
      </c>
      <c r="J2084" s="80">
        <v>9.102595259299632</v>
      </c>
      <c r="K2084" s="80">
        <v>3.9037714357658704</v>
      </c>
    </row>
    <row r="2085" spans="1:11" ht="12.75">
      <c r="A2085" s="11">
        <v>8774</v>
      </c>
      <c r="B2085" s="14">
        <v>87</v>
      </c>
      <c r="C2085" s="14">
        <v>74</v>
      </c>
      <c r="D2085" s="80">
        <v>0.6464572144751515</v>
      </c>
      <c r="E2085" s="80">
        <v>0.4776038280622331</v>
      </c>
      <c r="F2085" s="80">
        <v>0.6252036957247619</v>
      </c>
      <c r="G2085" s="80">
        <v>0.4547609662468181</v>
      </c>
      <c r="H2085" s="80">
        <v>4.240267127739435</v>
      </c>
      <c r="I2085" s="80">
        <v>8.506256302654792</v>
      </c>
      <c r="J2085" s="80">
        <v>8.878210095055847</v>
      </c>
      <c r="K2085" s="80">
        <v>3.86831333533838</v>
      </c>
    </row>
    <row r="2086" spans="1:11" ht="12.75">
      <c r="A2086" s="11">
        <v>8775</v>
      </c>
      <c r="B2086" s="14">
        <v>87</v>
      </c>
      <c r="C2086" s="14">
        <v>75</v>
      </c>
      <c r="D2086" s="80">
        <v>0.657800750784377</v>
      </c>
      <c r="E2086" s="80">
        <v>0.4900917300955012</v>
      </c>
      <c r="F2086" s="80">
        <v>0.6345022079541358</v>
      </c>
      <c r="G2086" s="80">
        <v>0.46466732619427353</v>
      </c>
      <c r="H2086" s="80">
        <v>4.240267127739435</v>
      </c>
      <c r="I2086" s="80">
        <v>8.241080326984909</v>
      </c>
      <c r="J2086" s="80">
        <v>8.651986694232036</v>
      </c>
      <c r="K2086" s="80">
        <v>3.829360760492307</v>
      </c>
    </row>
    <row r="2087" spans="1:11" ht="12.75">
      <c r="A2087" s="11">
        <v>8776</v>
      </c>
      <c r="B2087" s="14">
        <v>87</v>
      </c>
      <c r="C2087" s="14">
        <v>76</v>
      </c>
      <c r="D2087" s="80">
        <v>0.6695968074734636</v>
      </c>
      <c r="E2087" s="80">
        <v>0.5033036696655905</v>
      </c>
      <c r="F2087" s="80">
        <v>0.6441043923603316</v>
      </c>
      <c r="G2087" s="80">
        <v>0.4750398103889304</v>
      </c>
      <c r="H2087" s="80">
        <v>4.240267127739435</v>
      </c>
      <c r="I2087" s="80">
        <v>7.971273340203032</v>
      </c>
      <c r="J2087" s="80">
        <v>8.424868291854082</v>
      </c>
      <c r="K2087" s="80">
        <v>3.786672176088384</v>
      </c>
    </row>
    <row r="2088" spans="1:11" ht="12.75">
      <c r="A2088" s="11">
        <v>8777</v>
      </c>
      <c r="B2088" s="14">
        <v>87</v>
      </c>
      <c r="C2088" s="14">
        <v>77</v>
      </c>
      <c r="D2088" s="80">
        <v>0.6818113749757017</v>
      </c>
      <c r="E2088" s="80">
        <v>0.5172335457612294</v>
      </c>
      <c r="F2088" s="80">
        <v>0.6539890847039626</v>
      </c>
      <c r="G2088" s="80">
        <v>0.4858720514611326</v>
      </c>
      <c r="H2088" s="80">
        <v>4.240267127739435</v>
      </c>
      <c r="I2088" s="80">
        <v>7.697902479305659</v>
      </c>
      <c r="J2088" s="80">
        <v>8.197973937477114</v>
      </c>
      <c r="K2088" s="80">
        <v>3.7401956695679797</v>
      </c>
    </row>
    <row r="2089" spans="1:11" ht="12.75">
      <c r="A2089" s="11">
        <v>8778</v>
      </c>
      <c r="B2089" s="14">
        <v>87</v>
      </c>
      <c r="C2089" s="14">
        <v>78</v>
      </c>
      <c r="D2089" s="80">
        <v>0.6943965465408329</v>
      </c>
      <c r="E2089" s="80">
        <v>0.5318586943845587</v>
      </c>
      <c r="F2089" s="80">
        <v>0.6641366953453404</v>
      </c>
      <c r="G2089" s="80">
        <v>0.49715917267225895</v>
      </c>
      <c r="H2089" s="80">
        <v>4.240267127739435</v>
      </c>
      <c r="I2089" s="80">
        <v>7.422383396961946</v>
      </c>
      <c r="J2089" s="80">
        <v>7.972544535811468</v>
      </c>
      <c r="K2089" s="80">
        <v>3.690105988889912</v>
      </c>
    </row>
    <row r="2090" spans="1:11" ht="12.75">
      <c r="A2090" s="11">
        <v>8779</v>
      </c>
      <c r="B2090" s="14">
        <v>87</v>
      </c>
      <c r="C2090" s="14">
        <v>79</v>
      </c>
      <c r="D2090" s="80">
        <v>0.7073243236219425</v>
      </c>
      <c r="E2090" s="80">
        <v>0.5471784904938037</v>
      </c>
      <c r="F2090" s="80">
        <v>0.6745286560622137</v>
      </c>
      <c r="G2090" s="80">
        <v>0.5088972003410389</v>
      </c>
      <c r="H2090" s="80">
        <v>4.240267127739435</v>
      </c>
      <c r="I2090" s="80">
        <v>7.145273192322084</v>
      </c>
      <c r="J2090" s="80">
        <v>7.749330796816933</v>
      </c>
      <c r="K2090" s="80">
        <v>3.6362095232445864</v>
      </c>
    </row>
    <row r="2091" spans="1:11" ht="12.75">
      <c r="A2091" s="11">
        <v>8780</v>
      </c>
      <c r="B2091" s="14">
        <v>87</v>
      </c>
      <c r="C2091" s="14">
        <v>80</v>
      </c>
      <c r="D2091" s="80">
        <v>0.72057666461908</v>
      </c>
      <c r="E2091" s="80">
        <v>0.5632042549565064</v>
      </c>
      <c r="F2091" s="80">
        <v>0.6851407160242481</v>
      </c>
      <c r="G2091" s="80">
        <v>0.5210753153391304</v>
      </c>
      <c r="H2091" s="80">
        <v>4.240267127739435</v>
      </c>
      <c r="I2091" s="80">
        <v>6.866548106596771</v>
      </c>
      <c r="J2091" s="80">
        <v>7.528826514399985</v>
      </c>
      <c r="K2091" s="80">
        <v>3.5779887199362213</v>
      </c>
    </row>
    <row r="2092" spans="1:11" ht="12.75">
      <c r="A2092" s="11">
        <v>8781</v>
      </c>
      <c r="B2092" s="14">
        <v>87</v>
      </c>
      <c r="C2092" s="14">
        <v>81</v>
      </c>
      <c r="D2092" s="80">
        <v>0.7341078943963562</v>
      </c>
      <c r="E2092" s="80">
        <v>0.5799134799806241</v>
      </c>
      <c r="F2092" s="80">
        <v>0.6959401535294344</v>
      </c>
      <c r="G2092" s="80">
        <v>0.533671944131241</v>
      </c>
      <c r="H2092" s="80">
        <v>4.240267127739435</v>
      </c>
      <c r="I2092" s="80">
        <v>6.586841515746216</v>
      </c>
      <c r="J2092" s="80">
        <v>7.311896126092998</v>
      </c>
      <c r="K2092" s="80">
        <v>3.515212517392653</v>
      </c>
    </row>
    <row r="2093" spans="1:11" ht="12.75">
      <c r="A2093" s="11">
        <v>8782</v>
      </c>
      <c r="B2093" s="14">
        <v>87</v>
      </c>
      <c r="C2093" s="14">
        <v>82</v>
      </c>
      <c r="D2093" s="80">
        <v>0.7478474231027762</v>
      </c>
      <c r="E2093" s="80">
        <v>0.5972494397534533</v>
      </c>
      <c r="F2093" s="80">
        <v>0.7068898656032123</v>
      </c>
      <c r="G2093" s="80">
        <v>0.5466586695130679</v>
      </c>
      <c r="H2093" s="80">
        <v>4.240267127739435</v>
      </c>
      <c r="I2093" s="80">
        <v>6.307369945701943</v>
      </c>
      <c r="J2093" s="80">
        <v>7.099658610797244</v>
      </c>
      <c r="K2093" s="80">
        <v>3.4479784626441354</v>
      </c>
    </row>
    <row r="2094" spans="1:11" ht="12.75">
      <c r="A2094" s="11">
        <v>8783</v>
      </c>
      <c r="B2094" s="14">
        <v>87</v>
      </c>
      <c r="C2094" s="14">
        <v>83</v>
      </c>
      <c r="D2094" s="80">
        <v>0.7617033343470783</v>
      </c>
      <c r="E2094" s="80">
        <v>0.6151218504454344</v>
      </c>
      <c r="F2094" s="80">
        <v>0.7179540091419784</v>
      </c>
      <c r="G2094" s="80">
        <v>0.5600064383505313</v>
      </c>
      <c r="H2094" s="80">
        <v>4.240267127739435</v>
      </c>
      <c r="I2094" s="80">
        <v>6.029884548794651</v>
      </c>
      <c r="J2094" s="80">
        <v>6.893377506698693</v>
      </c>
      <c r="K2094" s="80">
        <v>3.376774169835393</v>
      </c>
    </row>
    <row r="2095" spans="1:11" ht="12.75">
      <c r="A2095" s="11">
        <v>8784</v>
      </c>
      <c r="B2095" s="14">
        <v>87</v>
      </c>
      <c r="C2095" s="14">
        <v>84</v>
      </c>
      <c r="D2095" s="80">
        <v>0.7756163647084622</v>
      </c>
      <c r="E2095" s="80">
        <v>0.633474953830366</v>
      </c>
      <c r="F2095" s="80">
        <v>0.7290983417993923</v>
      </c>
      <c r="G2095" s="80">
        <v>0.5736858844229366</v>
      </c>
      <c r="H2095" s="80">
        <v>4.240267127739435</v>
      </c>
      <c r="I2095" s="80">
        <v>5.754899091682715</v>
      </c>
      <c r="J2095" s="80">
        <v>6.693661844245397</v>
      </c>
      <c r="K2095" s="80">
        <v>3.3015043751767523</v>
      </c>
    </row>
    <row r="2096" spans="1:11" ht="12.75">
      <c r="A2096" s="11">
        <v>8785</v>
      </c>
      <c r="B2096" s="14">
        <v>87</v>
      </c>
      <c r="C2096" s="14">
        <v>85</v>
      </c>
      <c r="D2096" s="80">
        <v>0.7895444680702473</v>
      </c>
      <c r="E2096" s="80">
        <v>0.652270529130911</v>
      </c>
      <c r="F2096" s="80">
        <v>0.7402789290334152</v>
      </c>
      <c r="G2096" s="80">
        <v>0.5876530496274057</v>
      </c>
      <c r="H2096" s="80">
        <v>4.240267127739435</v>
      </c>
      <c r="I2096" s="80">
        <v>5.482064905648727</v>
      </c>
      <c r="J2096" s="80">
        <v>6.500779873328312</v>
      </c>
      <c r="K2096" s="80">
        <v>3.2215521600598507</v>
      </c>
    </row>
    <row r="2097" spans="1:11" ht="12.75">
      <c r="A2097" s="11">
        <v>8786</v>
      </c>
      <c r="B2097" s="14">
        <v>87</v>
      </c>
      <c r="C2097" s="14">
        <v>86</v>
      </c>
      <c r="D2097" s="80">
        <v>0.8034054283794806</v>
      </c>
      <c r="E2097" s="80">
        <v>0.6714098908440129</v>
      </c>
      <c r="F2097" s="80">
        <v>0.7514366748892143</v>
      </c>
      <c r="G2097" s="80">
        <v>0.6018410598617726</v>
      </c>
      <c r="H2097" s="80">
        <v>4.240267127739435</v>
      </c>
      <c r="I2097" s="80">
        <v>5.2119890821580235</v>
      </c>
      <c r="J2097" s="80">
        <v>6.315467176703487</v>
      </c>
      <c r="K2097" s="80">
        <v>3.1367890331939723</v>
      </c>
    </row>
    <row r="2098" spans="1:11" ht="12.75">
      <c r="A2098" s="11">
        <v>8787</v>
      </c>
      <c r="B2098" s="14">
        <v>87</v>
      </c>
      <c r="C2098" s="14">
        <v>87</v>
      </c>
      <c r="D2098" s="80">
        <v>0.8170843798980395</v>
      </c>
      <c r="E2098" s="80">
        <v>0.6907376726267284</v>
      </c>
      <c r="F2098" s="80">
        <v>0.7625040952141007</v>
      </c>
      <c r="G2098" s="80">
        <v>0.6161669644846399</v>
      </c>
      <c r="H2098" s="80">
        <v>4.240267127739435</v>
      </c>
      <c r="I2098" s="80">
        <v>4.946121077754667</v>
      </c>
      <c r="J2098" s="80">
        <v>6.1387517950405135</v>
      </c>
      <c r="K2098" s="80">
        <v>3.047636410453589</v>
      </c>
    </row>
    <row r="2099" spans="1:11" ht="12.75">
      <c r="A2099" s="11">
        <v>8788</v>
      </c>
      <c r="B2099" s="14">
        <v>87</v>
      </c>
      <c r="C2099" s="14">
        <v>88</v>
      </c>
      <c r="D2099" s="80">
        <v>0.8304414960952087</v>
      </c>
      <c r="E2099" s="80">
        <v>0.7100469928413587</v>
      </c>
      <c r="F2099" s="80">
        <v>0.7734152285623151</v>
      </c>
      <c r="G2099" s="80">
        <v>0.6305436416398617</v>
      </c>
      <c r="H2099" s="80">
        <v>4.240267127739435</v>
      </c>
      <c r="I2099" s="80">
        <v>4.686737143178807</v>
      </c>
      <c r="J2099" s="80">
        <v>5.971811965249476</v>
      </c>
      <c r="K2099" s="80">
        <v>2.955192305668767</v>
      </c>
    </row>
    <row r="2100" spans="1:11" ht="12.75">
      <c r="A2100" s="11">
        <v>8789</v>
      </c>
      <c r="B2100" s="14">
        <v>87</v>
      </c>
      <c r="C2100" s="14">
        <v>89</v>
      </c>
      <c r="D2100" s="80">
        <v>0.8433464843816653</v>
      </c>
      <c r="E2100" s="80">
        <v>0.7291262903347929</v>
      </c>
      <c r="F2100" s="80">
        <v>0.7841166072046712</v>
      </c>
      <c r="G2100" s="80">
        <v>0.6448945777620819</v>
      </c>
      <c r="H2100" s="80">
        <v>4.240267127739435</v>
      </c>
      <c r="I2100" s="80">
        <v>4.436086549987851</v>
      </c>
      <c r="J2100" s="80">
        <v>5.8155455151568205</v>
      </c>
      <c r="K2100" s="80">
        <v>2.860808162570466</v>
      </c>
    </row>
    <row r="2101" spans="1:11" ht="12.75">
      <c r="A2101" s="11">
        <v>8790</v>
      </c>
      <c r="B2101" s="14">
        <v>87</v>
      </c>
      <c r="C2101" s="14">
        <v>90</v>
      </c>
      <c r="D2101" s="80">
        <v>0.8557107782560449</v>
      </c>
      <c r="E2101" s="80">
        <v>0.7478098760067323</v>
      </c>
      <c r="F2101" s="80">
        <v>0.7945704299872945</v>
      </c>
      <c r="G2101" s="80">
        <v>0.6591595641534824</v>
      </c>
      <c r="H2101" s="80">
        <v>4.240267127739435</v>
      </c>
      <c r="I2101" s="80">
        <v>4.195454194507296</v>
      </c>
      <c r="J2101" s="80">
        <v>5.6702475639694025</v>
      </c>
      <c r="K2101" s="80">
        <v>2.765473758277329</v>
      </c>
    </row>
    <row r="2102" spans="1:3" ht="12.75">
      <c r="A2102" s="11"/>
      <c r="B2102" s="14"/>
      <c r="C2102" s="14"/>
    </row>
    <row r="2103" spans="1:3" ht="12.75">
      <c r="A2103" s="11"/>
      <c r="B2103" s="14"/>
      <c r="C2103" s="14"/>
    </row>
    <row r="2104" spans="1:3" ht="12.75">
      <c r="A2104" s="11"/>
      <c r="B2104" s="14"/>
      <c r="C2104" s="14"/>
    </row>
    <row r="2105" spans="1:3" ht="12.75">
      <c r="A2105" s="11"/>
      <c r="B2105" s="14"/>
      <c r="C2105" s="14"/>
    </row>
    <row r="2106" spans="1:3" ht="12.75">
      <c r="A2106" s="11"/>
      <c r="B2106" s="14"/>
      <c r="C2106" s="14"/>
    </row>
  </sheetData>
  <sheetProtection/>
  <printOptions gridLines="1"/>
  <pageMargins left="0.75" right="0.75" top="0.56" bottom="0.69" header="0.5" footer="0.5"/>
  <pageSetup horizontalDpi="300" verticalDpi="300" orientation="portrait" scale="85" r:id="rId1"/>
</worksheet>
</file>

<file path=xl/worksheets/sheet6.xml><?xml version="1.0" encoding="utf-8"?>
<worksheet xmlns="http://schemas.openxmlformats.org/spreadsheetml/2006/main" xmlns:r="http://schemas.openxmlformats.org/officeDocument/2006/relationships">
  <sheetPr codeName="Sheet6"/>
  <dimension ref="A1:O66"/>
  <sheetViews>
    <sheetView zoomScalePageLayoutView="0" workbookViewId="0" topLeftCell="A1">
      <selection activeCell="A1" sqref="A1:F1"/>
    </sheetView>
  </sheetViews>
  <sheetFormatPr defaultColWidth="9.33203125" defaultRowHeight="12.75"/>
  <cols>
    <col min="1" max="1" width="19.33203125" style="0" customWidth="1"/>
    <col min="2" max="2" width="13.5" style="5" bestFit="1" customWidth="1"/>
    <col min="3" max="4" width="13.66015625" style="5" customWidth="1"/>
    <col min="5" max="5" width="13.66015625" style="5" hidden="1" customWidth="1"/>
    <col min="6" max="6" width="9.33203125" style="0" hidden="1" customWidth="1"/>
    <col min="7" max="10" width="0.4921875" style="0" hidden="1" customWidth="1"/>
  </cols>
  <sheetData>
    <row r="1" ht="12.75">
      <c r="A1" s="2" t="s">
        <v>110</v>
      </c>
    </row>
    <row r="2" ht="12.75">
      <c r="G2" t="s">
        <v>66</v>
      </c>
    </row>
    <row r="3" spans="1:8" ht="12.75">
      <c r="A3" s="6" t="s">
        <v>64</v>
      </c>
      <c r="B3" s="57">
        <v>0.07</v>
      </c>
      <c r="G3" t="s">
        <v>67</v>
      </c>
      <c r="H3" s="37">
        <v>0.06</v>
      </c>
    </row>
    <row r="4" spans="1:8" ht="12.75">
      <c r="A4" t="s">
        <v>65</v>
      </c>
      <c r="B4" s="5">
        <v>2294</v>
      </c>
      <c r="C4" s="54" t="s">
        <v>70</v>
      </c>
      <c r="G4" t="s">
        <v>68</v>
      </c>
      <c r="H4">
        <v>2984</v>
      </c>
    </row>
    <row r="5" spans="1:8" ht="12.75">
      <c r="A5" t="s">
        <v>63</v>
      </c>
      <c r="G5" t="s">
        <v>69</v>
      </c>
      <c r="H5">
        <v>1</v>
      </c>
    </row>
    <row r="7" ht="12" customHeight="1"/>
    <row r="8" spans="1:10" ht="12.75">
      <c r="A8" s="9"/>
      <c r="B8" s="5">
        <v>5</v>
      </c>
      <c r="C8" s="5">
        <v>10</v>
      </c>
      <c r="D8" s="5">
        <v>15</v>
      </c>
      <c r="H8" s="5">
        <v>5</v>
      </c>
      <c r="I8" s="5">
        <v>10</v>
      </c>
      <c r="J8" s="5"/>
    </row>
    <row r="9" spans="1:10" ht="27.75" customHeight="1">
      <c r="A9" s="8" t="s">
        <v>15</v>
      </c>
      <c r="B9" s="7" t="s">
        <v>16</v>
      </c>
      <c r="C9" s="7" t="s">
        <v>17</v>
      </c>
      <c r="D9" s="7" t="s">
        <v>18</v>
      </c>
      <c r="E9" s="7" t="s">
        <v>19</v>
      </c>
      <c r="H9" s="7" t="s">
        <v>16</v>
      </c>
      <c r="I9" s="7" t="s">
        <v>17</v>
      </c>
      <c r="J9" s="7"/>
    </row>
    <row r="10" spans="1:10" ht="12" customHeight="1">
      <c r="A10" s="8">
        <v>31</v>
      </c>
      <c r="B10" s="55">
        <v>0.9995313480399867</v>
      </c>
      <c r="C10" s="55">
        <v>0.9982531290948541</v>
      </c>
      <c r="D10" s="55">
        <v>0.996490903367465</v>
      </c>
      <c r="E10" s="55">
        <v>0.9956</v>
      </c>
      <c r="G10">
        <v>31</v>
      </c>
      <c r="H10" s="55">
        <v>0.9993184688472868</v>
      </c>
      <c r="I10" s="55">
        <v>0.997394351523425</v>
      </c>
      <c r="J10" s="55"/>
    </row>
    <row r="11" spans="1:10" ht="12" customHeight="1">
      <c r="A11" s="8">
        <v>32</v>
      </c>
      <c r="B11" s="55">
        <v>0.9995487863638526</v>
      </c>
      <c r="C11" s="55">
        <v>0.998233988803558</v>
      </c>
      <c r="D11" s="55">
        <v>0.9963786226320018</v>
      </c>
      <c r="E11" s="55">
        <v>0.9952</v>
      </c>
      <c r="G11">
        <v>32</v>
      </c>
      <c r="H11" s="55">
        <v>0.9993040042739041</v>
      </c>
      <c r="I11" s="55">
        <v>0.9972453351708988</v>
      </c>
      <c r="J11" s="55"/>
    </row>
    <row r="12" spans="1:10" ht="12" customHeight="1">
      <c r="A12" s="8">
        <v>33</v>
      </c>
      <c r="B12" s="55">
        <v>0.9994904282753361</v>
      </c>
      <c r="C12" s="55">
        <v>0.9981288842283718</v>
      </c>
      <c r="D12" s="55">
        <v>0.9961642554344475</v>
      </c>
      <c r="E12" s="55">
        <v>0.9948</v>
      </c>
      <c r="G12">
        <v>33</v>
      </c>
      <c r="H12" s="55">
        <v>0.9992664458393248</v>
      </c>
      <c r="I12" s="55">
        <v>0.9970458656079849</v>
      </c>
      <c r="J12" s="55"/>
    </row>
    <row r="13" spans="1:10" ht="12" customHeight="1">
      <c r="A13" s="8">
        <v>34</v>
      </c>
      <c r="B13" s="55">
        <v>0.9994970834586556</v>
      </c>
      <c r="C13" s="55">
        <v>0.9980736489972681</v>
      </c>
      <c r="D13" s="55">
        <v>0.9959791343230886</v>
      </c>
      <c r="E13" s="55">
        <v>0.9944</v>
      </c>
      <c r="G13">
        <v>34</v>
      </c>
      <c r="H13" s="55">
        <v>0.9992183641784035</v>
      </c>
      <c r="I13" s="55">
        <v>0.9968045142140095</v>
      </c>
      <c r="J13" s="55"/>
    </row>
    <row r="14" spans="1:10" ht="12" customHeight="1">
      <c r="A14" s="8">
        <v>35</v>
      </c>
      <c r="B14" s="55">
        <v>0.9994693714755128</v>
      </c>
      <c r="C14" s="55">
        <v>0.9979648538366046</v>
      </c>
      <c r="D14" s="55">
        <v>0.9957152375886106</v>
      </c>
      <c r="E14" s="55">
        <v>0.9939</v>
      </c>
      <c r="G14">
        <v>35</v>
      </c>
      <c r="H14" s="55">
        <v>0.9991169131293355</v>
      </c>
      <c r="I14" s="55">
        <v>0.9964741547951615</v>
      </c>
      <c r="J14" s="55"/>
    </row>
    <row r="15" spans="1:10" ht="12" customHeight="1">
      <c r="A15" s="8">
        <v>36</v>
      </c>
      <c r="B15" s="55">
        <v>0.9994824745375636</v>
      </c>
      <c r="C15" s="55">
        <v>0.9978754182618303</v>
      </c>
      <c r="D15" s="55">
        <v>0.995441307215256</v>
      </c>
      <c r="E15" s="55">
        <v>0.9933</v>
      </c>
      <c r="G15">
        <v>36</v>
      </c>
      <c r="H15" s="55">
        <v>0.9990486211548653</v>
      </c>
      <c r="I15" s="55">
        <v>0.9961469696389494</v>
      </c>
      <c r="J15" s="55"/>
    </row>
    <row r="16" spans="1:10" ht="12" customHeight="1">
      <c r="A16" s="8">
        <v>37</v>
      </c>
      <c r="B16" s="55">
        <v>0.999424893798467</v>
      </c>
      <c r="C16" s="55">
        <v>0.9976933716116014</v>
      </c>
      <c r="D16" s="55">
        <v>0.9950423095498981</v>
      </c>
      <c r="E16" s="55">
        <v>0.9927</v>
      </c>
      <c r="G16">
        <v>37</v>
      </c>
      <c r="H16" s="55">
        <v>0.9989663808827104</v>
      </c>
      <c r="I16" s="55">
        <v>0.9957722928513141</v>
      </c>
      <c r="J16" s="55"/>
    </row>
    <row r="17" spans="1:10" ht="12" customHeight="1">
      <c r="A17" s="8">
        <v>38</v>
      </c>
      <c r="B17" s="55">
        <v>0.9993614219883106</v>
      </c>
      <c r="C17" s="55">
        <v>0.997484096999168</v>
      </c>
      <c r="D17" s="55">
        <v>0.994581066918799</v>
      </c>
      <c r="E17" s="55">
        <v>0.9921</v>
      </c>
      <c r="G17">
        <v>38</v>
      </c>
      <c r="H17" s="55">
        <v>0.9988205970439528</v>
      </c>
      <c r="I17" s="55">
        <v>0.9952966082148571</v>
      </c>
      <c r="J17" s="55"/>
    </row>
    <row r="18" spans="1:10" ht="12" customHeight="1">
      <c r="A18" s="8">
        <v>39</v>
      </c>
      <c r="B18" s="55">
        <v>0.9993585922554608</v>
      </c>
      <c r="C18" s="55">
        <v>0.9973139799352367</v>
      </c>
      <c r="D18" s="55">
        <v>0.9941211510140675</v>
      </c>
      <c r="E18" s="55">
        <v>0.9913</v>
      </c>
      <c r="G18">
        <v>39</v>
      </c>
      <c r="H18" s="55">
        <v>0.9987300119375435</v>
      </c>
      <c r="I18" s="55">
        <v>0.9948333457882895</v>
      </c>
      <c r="J18" s="55"/>
    </row>
    <row r="19" spans="1:10" ht="12" customHeight="1">
      <c r="A19" s="8">
        <v>40</v>
      </c>
      <c r="B19" s="55">
        <v>0.9992427132114875</v>
      </c>
      <c r="C19" s="55">
        <v>0.9970071349119313</v>
      </c>
      <c r="D19" s="55">
        <v>0.9934832656326943</v>
      </c>
      <c r="E19" s="55">
        <v>0.9905</v>
      </c>
      <c r="G19">
        <v>40</v>
      </c>
      <c r="H19" s="55">
        <v>0.9985855035925362</v>
      </c>
      <c r="I19" s="55">
        <v>0.9942687967719852</v>
      </c>
      <c r="J19" s="55"/>
    </row>
    <row r="20" spans="1:10" ht="12" customHeight="1">
      <c r="A20" s="8">
        <v>41</v>
      </c>
      <c r="B20" s="55">
        <v>0.9992108069188297</v>
      </c>
      <c r="C20" s="55">
        <v>0.9967569797193044</v>
      </c>
      <c r="D20" s="55">
        <v>0.9928558713582517</v>
      </c>
      <c r="E20" s="55">
        <v>0.9896</v>
      </c>
      <c r="G20">
        <v>41</v>
      </c>
      <c r="H20" s="55">
        <v>0.9983987413853832</v>
      </c>
      <c r="I20" s="55">
        <v>0.9936064252813303</v>
      </c>
      <c r="J20" s="55"/>
    </row>
    <row r="21" spans="1:10" ht="12" customHeight="1">
      <c r="A21" s="8">
        <v>42</v>
      </c>
      <c r="B21" s="55">
        <v>0.9990902684705886</v>
      </c>
      <c r="C21" s="55">
        <v>0.9963868526166891</v>
      </c>
      <c r="D21" s="55">
        <v>0.9920574200310449</v>
      </c>
      <c r="E21" s="55">
        <v>0.9887</v>
      </c>
      <c r="G21">
        <v>42</v>
      </c>
      <c r="H21" s="55">
        <v>0.9982305656907228</v>
      </c>
      <c r="I21" s="55">
        <v>0.9929011514816892</v>
      </c>
      <c r="J21" s="55"/>
    </row>
    <row r="22" spans="1:10" ht="12" customHeight="1">
      <c r="A22" s="8">
        <v>43</v>
      </c>
      <c r="B22" s="55">
        <v>0.9990197463772986</v>
      </c>
      <c r="C22" s="55">
        <v>0.996030056235185</v>
      </c>
      <c r="D22" s="55">
        <v>0.9912139132388724</v>
      </c>
      <c r="E22" s="55">
        <v>0.9876</v>
      </c>
      <c r="G22">
        <v>43</v>
      </c>
      <c r="H22" s="55">
        <v>0.9980235062878615</v>
      </c>
      <c r="I22" s="55">
        <v>0.9920902755745898</v>
      </c>
      <c r="J22" s="55"/>
    </row>
    <row r="23" spans="1:10" ht="12" customHeight="1">
      <c r="A23" s="8">
        <v>44</v>
      </c>
      <c r="B23" s="55">
        <v>0.998892751368855</v>
      </c>
      <c r="C23" s="55">
        <v>0.9955729793201492</v>
      </c>
      <c r="D23" s="55">
        <v>0.9902023900873584</v>
      </c>
      <c r="E23" s="55">
        <v>0.9865</v>
      </c>
      <c r="G23">
        <v>44</v>
      </c>
      <c r="H23" s="55">
        <v>0.9978353202038021</v>
      </c>
      <c r="I23" s="55">
        <v>0.9912250576145998</v>
      </c>
      <c r="J23" s="55"/>
    </row>
    <row r="24" spans="1:10" ht="12" customHeight="1">
      <c r="A24" s="8">
        <v>45</v>
      </c>
      <c r="B24" s="55">
        <v>0.9987913535679482</v>
      </c>
      <c r="C24" s="55">
        <v>0.995089931816312</v>
      </c>
      <c r="D24" s="55">
        <v>0.9890852710895639</v>
      </c>
      <c r="E24" s="55">
        <v>0.9853</v>
      </c>
      <c r="G24">
        <v>45</v>
      </c>
      <c r="H24" s="55">
        <v>0.9975414347943793</v>
      </c>
      <c r="I24" s="55">
        <v>0.9901763985572829</v>
      </c>
      <c r="J24" s="55"/>
    </row>
    <row r="25" spans="1:10" ht="12" customHeight="1">
      <c r="A25" s="8">
        <v>46</v>
      </c>
      <c r="B25" s="55">
        <v>0.9986660079473452</v>
      </c>
      <c r="C25" s="55">
        <v>0.9945249884780718</v>
      </c>
      <c r="D25" s="55">
        <v>0.9877948535227415</v>
      </c>
      <c r="E25" s="55">
        <v>0.984</v>
      </c>
      <c r="G25">
        <v>46</v>
      </c>
      <c r="H25" s="55">
        <v>0.9972687814470295</v>
      </c>
      <c r="I25" s="55">
        <v>0.9890600530450977</v>
      </c>
      <c r="J25" s="55"/>
    </row>
    <row r="26" spans="1:10" ht="12" customHeight="1">
      <c r="A26" s="8">
        <v>47</v>
      </c>
      <c r="B26" s="55">
        <v>0.998459257365661</v>
      </c>
      <c r="C26" s="55">
        <v>0.9938152878735915</v>
      </c>
      <c r="D26" s="55">
        <v>0.9862566995397731</v>
      </c>
      <c r="E26" s="55">
        <v>0.9825</v>
      </c>
      <c r="G26">
        <v>47</v>
      </c>
      <c r="H26" s="55">
        <v>0.996888829050699</v>
      </c>
      <c r="I26" s="55">
        <v>0.9877425309121964</v>
      </c>
      <c r="J26" s="55"/>
    </row>
    <row r="27" spans="1:10" ht="12" customHeight="1">
      <c r="A27" s="8">
        <v>48</v>
      </c>
      <c r="B27" s="55">
        <v>0.9983035863512124</v>
      </c>
      <c r="C27" s="55">
        <v>0.9930870225664966</v>
      </c>
      <c r="D27" s="55">
        <v>0.9845841789802492</v>
      </c>
      <c r="E27" s="55">
        <v>0.9809</v>
      </c>
      <c r="G27">
        <v>48</v>
      </c>
      <c r="H27" s="55">
        <v>0.9965126936240493</v>
      </c>
      <c r="I27" s="55">
        <v>0.9863294018361233</v>
      </c>
      <c r="J27" s="55"/>
    </row>
    <row r="28" spans="1:10" ht="12" customHeight="1">
      <c r="A28" s="8">
        <v>49</v>
      </c>
      <c r="B28" s="55">
        <v>0.998075840602124</v>
      </c>
      <c r="C28" s="55">
        <v>0.9922074576465678</v>
      </c>
      <c r="D28" s="55">
        <v>0.9826309872467621</v>
      </c>
      <c r="E28" s="55">
        <v>0.9792</v>
      </c>
      <c r="G28">
        <v>49</v>
      </c>
      <c r="H28" s="55">
        <v>0.996125285293578</v>
      </c>
      <c r="I28" s="55">
        <v>0.984802159713927</v>
      </c>
      <c r="J28" s="55"/>
    </row>
    <row r="29" spans="1:10" ht="12" customHeight="1">
      <c r="A29" s="8">
        <v>50</v>
      </c>
      <c r="B29" s="55">
        <v>0.997787340177529</v>
      </c>
      <c r="C29" s="55">
        <v>0.9911734346529989</v>
      </c>
      <c r="D29" s="55">
        <v>0.9803763786055781</v>
      </c>
      <c r="E29" s="55">
        <v>0.9774</v>
      </c>
      <c r="G29">
        <v>50</v>
      </c>
      <c r="H29" s="55">
        <v>0.9956533302155544</v>
      </c>
      <c r="I29" s="55">
        <v>0.9830810204602618</v>
      </c>
      <c r="J29" s="55"/>
    </row>
    <row r="30" spans="1:10" ht="12" customHeight="1">
      <c r="A30" s="8">
        <v>51</v>
      </c>
      <c r="B30" s="55">
        <v>0.9975136826630141</v>
      </c>
      <c r="C30" s="55">
        <v>0.9900444139417308</v>
      </c>
      <c r="D30" s="55">
        <v>0.977860914069996</v>
      </c>
      <c r="E30" s="55">
        <v>0.9754</v>
      </c>
      <c r="G30">
        <v>51</v>
      </c>
      <c r="H30" s="55">
        <v>0.9951070935028561</v>
      </c>
      <c r="I30" s="55">
        <v>0.9811590955258662</v>
      </c>
      <c r="J30" s="55"/>
    </row>
    <row r="31" spans="1:10" ht="12" customHeight="1">
      <c r="A31" s="8">
        <v>52</v>
      </c>
      <c r="B31" s="55">
        <v>0.9971891306599447</v>
      </c>
      <c r="C31" s="55">
        <v>0.9887392844487071</v>
      </c>
      <c r="D31" s="55">
        <v>0.9749876092718053</v>
      </c>
      <c r="E31" s="55">
        <v>0.9732</v>
      </c>
      <c r="G31">
        <v>52</v>
      </c>
      <c r="H31" s="55">
        <v>0.9945431297077532</v>
      </c>
      <c r="I31" s="55">
        <v>0.9790798337065075</v>
      </c>
      <c r="J31" s="55"/>
    </row>
    <row r="32" spans="1:10" ht="12" customHeight="1">
      <c r="A32" s="8">
        <v>53</v>
      </c>
      <c r="B32" s="55">
        <v>0.9968083293225131</v>
      </c>
      <c r="C32" s="55">
        <v>0.9872364982973372</v>
      </c>
      <c r="D32" s="55">
        <v>0.9717212619209938</v>
      </c>
      <c r="E32" s="55">
        <v>0.9709</v>
      </c>
      <c r="G32">
        <v>53</v>
      </c>
      <c r="H32" s="55">
        <v>0.9939421913543683</v>
      </c>
      <c r="I32" s="55">
        <v>0.9768130084883928</v>
      </c>
      <c r="J32" s="55"/>
    </row>
    <row r="33" spans="1:10" ht="12" customHeight="1">
      <c r="A33" s="8">
        <v>54</v>
      </c>
      <c r="B33" s="55">
        <v>0.9963761017731099</v>
      </c>
      <c r="C33" s="55">
        <v>0.9855171681722842</v>
      </c>
      <c r="D33" s="55">
        <v>0.9680299177802789</v>
      </c>
      <c r="E33" s="55">
        <v>0.9685</v>
      </c>
      <c r="G33">
        <v>54</v>
      </c>
      <c r="H33" s="55">
        <v>0.9932106055123039</v>
      </c>
      <c r="I33" s="55">
        <v>0.9742553390708264</v>
      </c>
      <c r="J33" s="55"/>
    </row>
    <row r="34" spans="1:10" ht="12" customHeight="1">
      <c r="A34" s="8">
        <v>55</v>
      </c>
      <c r="B34" s="55">
        <v>0.995900549153522</v>
      </c>
      <c r="C34" s="55">
        <v>0.9835596425059425</v>
      </c>
      <c r="D34" s="55">
        <v>0.9638825709162712</v>
      </c>
      <c r="E34" s="55">
        <v>0.9658</v>
      </c>
      <c r="G34">
        <v>55</v>
      </c>
      <c r="H34" s="55">
        <v>0.9924163769638569</v>
      </c>
      <c r="I34" s="55">
        <v>0.9714486648028176</v>
      </c>
      <c r="J34" s="55"/>
    </row>
    <row r="35" spans="1:10" ht="12" customHeight="1">
      <c r="A35" s="8">
        <v>56</v>
      </c>
      <c r="B35" s="55">
        <v>0.9952994503269146</v>
      </c>
      <c r="C35" s="55">
        <v>0.9812559301166885</v>
      </c>
      <c r="D35" s="55">
        <v>0.9591713452733251</v>
      </c>
      <c r="E35" s="55">
        <v>0.9629</v>
      </c>
      <c r="G35">
        <v>56</v>
      </c>
      <c r="H35" s="55">
        <v>0.9916245761214253</v>
      </c>
      <c r="I35" s="55">
        <v>0.9684294143642043</v>
      </c>
      <c r="J35" s="55"/>
    </row>
    <row r="36" spans="1:10" ht="12" customHeight="1">
      <c r="A36" s="8">
        <v>57</v>
      </c>
      <c r="B36" s="55">
        <v>0.9945414182850701</v>
      </c>
      <c r="C36" s="55">
        <v>0.9785538088936067</v>
      </c>
      <c r="D36" s="55">
        <v>0.9538484672487666</v>
      </c>
      <c r="E36" s="55">
        <v>0.9598</v>
      </c>
      <c r="F36" s="5">
        <v>9598</v>
      </c>
      <c r="G36">
        <v>57</v>
      </c>
      <c r="H36" s="55">
        <v>0.9906354579524859</v>
      </c>
      <c r="I36" s="55">
        <v>0.964962824755846</v>
      </c>
      <c r="J36" s="55"/>
    </row>
    <row r="37" spans="1:10" ht="12" customHeight="1">
      <c r="A37" s="8">
        <v>58</v>
      </c>
      <c r="B37" s="55">
        <v>0.9937982684973866</v>
      </c>
      <c r="C37" s="55">
        <v>0.9756094933111927</v>
      </c>
      <c r="D37" s="55">
        <v>0.9480715682456099</v>
      </c>
      <c r="E37" s="55">
        <v>0.9565</v>
      </c>
      <c r="F37" s="5">
        <v>9565</v>
      </c>
      <c r="G37">
        <v>58</v>
      </c>
      <c r="H37" s="55">
        <v>0.9895542566853407</v>
      </c>
      <c r="I37" s="55">
        <v>0.9611242845473777</v>
      </c>
      <c r="J37" s="55"/>
    </row>
    <row r="38" spans="1:10" ht="12" customHeight="1">
      <c r="A38" s="8">
        <v>59</v>
      </c>
      <c r="B38" s="55">
        <v>0.9928848061469971</v>
      </c>
      <c r="C38" s="55">
        <v>0.9722268097743973</v>
      </c>
      <c r="D38" s="55">
        <v>0.9416475549466928</v>
      </c>
      <c r="E38" s="55">
        <v>0.953</v>
      </c>
      <c r="F38" s="5">
        <v>9530</v>
      </c>
      <c r="G38">
        <v>59</v>
      </c>
      <c r="H38" s="55">
        <v>0.9883398162584224</v>
      </c>
      <c r="I38" s="55">
        <v>0.9568467556551363</v>
      </c>
      <c r="J38" s="55"/>
    </row>
    <row r="39" spans="1:10" ht="12" customHeight="1">
      <c r="A39" s="8">
        <v>60</v>
      </c>
      <c r="B39" s="55">
        <v>0.9917666849760783</v>
      </c>
      <c r="C39" s="55">
        <v>0.9683602451120722</v>
      </c>
      <c r="D39" s="55">
        <v>0.9345258045015049</v>
      </c>
      <c r="E39" s="55">
        <v>0.9492</v>
      </c>
      <c r="F39" s="5">
        <v>9492</v>
      </c>
      <c r="G39">
        <v>60</v>
      </c>
      <c r="H39" s="55">
        <v>0.9870161925957499</v>
      </c>
      <c r="I39" s="55">
        <v>0.9521338584604592</v>
      </c>
      <c r="J39" s="55"/>
    </row>
    <row r="40" spans="1:13" ht="12" customHeight="1">
      <c r="A40" s="8">
        <v>61</v>
      </c>
      <c r="B40" s="55">
        <v>0.9905489982094132</v>
      </c>
      <c r="C40" s="55">
        <v>0.9641101556341484</v>
      </c>
      <c r="D40" s="55">
        <v>0.9267984240044682</v>
      </c>
      <c r="E40" s="55">
        <v>0.9453</v>
      </c>
      <c r="F40" s="5">
        <v>9453</v>
      </c>
      <c r="G40">
        <v>61</v>
      </c>
      <c r="H40" s="55">
        <v>0.9854976361873243</v>
      </c>
      <c r="I40" s="55">
        <v>0.9468711000253757</v>
      </c>
      <c r="J40" s="55"/>
      <c r="L40">
        <v>0</v>
      </c>
      <c r="M40">
        <v>15</v>
      </c>
    </row>
    <row r="41" spans="1:15" ht="12" customHeight="1">
      <c r="A41" s="8">
        <v>62</v>
      </c>
      <c r="B41" s="55">
        <v>0.9891696119038103</v>
      </c>
      <c r="C41" s="55">
        <v>0.959419645803063</v>
      </c>
      <c r="D41" s="55">
        <v>0.918406839694514</v>
      </c>
      <c r="E41" s="55">
        <v>0.941</v>
      </c>
      <c r="F41" s="5">
        <v>9410</v>
      </c>
      <c r="G41">
        <v>62</v>
      </c>
      <c r="H41" s="55">
        <v>0.9837966511962836</v>
      </c>
      <c r="I41" s="55">
        <v>0.9410642522007503</v>
      </c>
      <c r="J41" s="55"/>
      <c r="K41">
        <v>11.148834590663927</v>
      </c>
      <c r="L41">
        <v>13.171203255729804</v>
      </c>
      <c r="M41">
        <v>14.373129953854416</v>
      </c>
      <c r="N41">
        <v>0.9163768294043502</v>
      </c>
      <c r="O41">
        <f>D41/N41</f>
        <v>1.0022152571136955</v>
      </c>
    </row>
    <row r="42" spans="1:10" ht="12" customHeight="1">
      <c r="A42" s="8">
        <v>63</v>
      </c>
      <c r="B42" s="55">
        <v>0.987552247766353</v>
      </c>
      <c r="C42" s="55">
        <v>0.954220334753247</v>
      </c>
      <c r="D42" s="55">
        <v>0.9092831105138306</v>
      </c>
      <c r="E42" s="55">
        <v>0.9363</v>
      </c>
      <c r="F42" s="5">
        <v>9363</v>
      </c>
      <c r="G42">
        <v>63</v>
      </c>
      <c r="H42" s="55">
        <v>0.9818357629152386</v>
      </c>
      <c r="I42" s="55">
        <v>0.93464005325144</v>
      </c>
      <c r="J42" s="55"/>
    </row>
    <row r="43" spans="1:10" ht="12" customHeight="1">
      <c r="A43" s="8">
        <v>64</v>
      </c>
      <c r="B43" s="55">
        <v>0.985786964616794</v>
      </c>
      <c r="C43" s="55">
        <v>0.9485997902825072</v>
      </c>
      <c r="D43" s="55">
        <v>0.8995043075657722</v>
      </c>
      <c r="E43" s="55">
        <v>0.9315</v>
      </c>
      <c r="F43" s="5">
        <v>9315</v>
      </c>
      <c r="G43">
        <v>64</v>
      </c>
      <c r="H43" s="55">
        <v>0.9796076629738371</v>
      </c>
      <c r="I43" s="55">
        <v>0.9275969468283857</v>
      </c>
      <c r="J43" s="55"/>
    </row>
    <row r="44" spans="1:10" ht="12" customHeight="1">
      <c r="A44" s="8">
        <v>65</v>
      </c>
      <c r="B44" s="55">
        <v>0.9838263020717306</v>
      </c>
      <c r="C44" s="55">
        <v>0.9425001735737824</v>
      </c>
      <c r="D44" s="55">
        <v>0.8889976793607215</v>
      </c>
      <c r="E44" s="55">
        <v>0.9263</v>
      </c>
      <c r="F44" s="5">
        <v>9263</v>
      </c>
      <c r="G44">
        <v>65</v>
      </c>
      <c r="H44" s="55">
        <v>0.9771076202489286</v>
      </c>
      <c r="I44" s="55">
        <v>0.9199300822893767</v>
      </c>
      <c r="J44" s="55"/>
    </row>
    <row r="45" spans="1:10" ht="12" customHeight="1">
      <c r="A45" s="8">
        <v>66</v>
      </c>
      <c r="B45" s="55">
        <v>0.9817290257017799</v>
      </c>
      <c r="C45" s="55">
        <v>0.9359534327301219</v>
      </c>
      <c r="D45" s="55">
        <v>0.8777697431138213</v>
      </c>
      <c r="E45" s="55">
        <v>0.921</v>
      </c>
      <c r="F45" s="5">
        <v>9210</v>
      </c>
      <c r="G45">
        <v>66</v>
      </c>
      <c r="H45" s="55">
        <v>0.9742730096047834</v>
      </c>
      <c r="I45" s="55">
        <v>0.9115591081748547</v>
      </c>
      <c r="J45" s="55"/>
    </row>
    <row r="46" spans="1:10" ht="12" customHeight="1">
      <c r="A46" s="8">
        <v>67</v>
      </c>
      <c r="B46" s="55">
        <v>0.9794845765580116</v>
      </c>
      <c r="C46" s="55">
        <v>0.9289107506040842</v>
      </c>
      <c r="D46" s="55">
        <v>0.8657550688489334</v>
      </c>
      <c r="E46" s="55">
        <v>0.9153</v>
      </c>
      <c r="F46" s="5">
        <v>9153</v>
      </c>
      <c r="G46">
        <v>67</v>
      </c>
      <c r="H46" s="55">
        <v>0.9712851851650749</v>
      </c>
      <c r="I46" s="55">
        <v>0.9026358082094268</v>
      </c>
      <c r="J46" s="55"/>
    </row>
    <row r="47" spans="1:10" ht="12" customHeight="1">
      <c r="A47" s="8">
        <v>68</v>
      </c>
      <c r="B47" s="55">
        <v>0.9769978701320184</v>
      </c>
      <c r="C47" s="55">
        <v>0.9212281256100142</v>
      </c>
      <c r="D47" s="55">
        <v>0.8528148340284227</v>
      </c>
      <c r="E47" s="55">
        <v>0.9092</v>
      </c>
      <c r="F47" s="5">
        <v>9092</v>
      </c>
      <c r="G47">
        <v>68</v>
      </c>
      <c r="H47" s="55">
        <v>0.9679758079876326</v>
      </c>
      <c r="I47" s="55">
        <v>0.892986301073634</v>
      </c>
      <c r="J47" s="55"/>
    </row>
    <row r="48" spans="1:10" ht="12" customHeight="1">
      <c r="A48" s="8">
        <v>69</v>
      </c>
      <c r="B48" s="55">
        <v>0.9742871174469928</v>
      </c>
      <c r="C48" s="55">
        <v>0.9128376557362641</v>
      </c>
      <c r="D48" s="55">
        <v>0.8389008946576033</v>
      </c>
      <c r="E48" s="55">
        <v>0.9027</v>
      </c>
      <c r="F48" s="5">
        <v>9027</v>
      </c>
      <c r="G48">
        <v>69</v>
      </c>
      <c r="H48" s="55">
        <v>0.9644302414879106</v>
      </c>
      <c r="I48" s="55">
        <v>0.8826304311547318</v>
      </c>
      <c r="J48" s="55"/>
    </row>
    <row r="49" spans="1:10" ht="12" customHeight="1">
      <c r="A49" s="8">
        <v>70</v>
      </c>
      <c r="B49" s="55">
        <v>0.9711710478619997</v>
      </c>
      <c r="C49" s="55">
        <v>0.9034683107259321</v>
      </c>
      <c r="D49" s="55">
        <v>0.8238112937151827</v>
      </c>
      <c r="E49" s="55">
        <v>0.896</v>
      </c>
      <c r="F49" s="5">
        <v>8960</v>
      </c>
      <c r="G49">
        <v>70</v>
      </c>
      <c r="H49" s="55">
        <v>0.9605839459560959</v>
      </c>
      <c r="I49" s="55">
        <v>0.8714331691526784</v>
      </c>
      <c r="J49" s="55"/>
    </row>
    <row r="50" spans="1:10" ht="12" customHeight="1">
      <c r="A50" s="8">
        <v>71</v>
      </c>
      <c r="B50" s="55">
        <v>0.9676998606689163</v>
      </c>
      <c r="C50" s="55">
        <v>0.8930771891741042</v>
      </c>
      <c r="D50" s="55">
        <v>0.8075878908311621</v>
      </c>
      <c r="E50" s="55">
        <v>0.8891</v>
      </c>
      <c r="F50" s="5">
        <v>8891</v>
      </c>
      <c r="G50">
        <v>71</v>
      </c>
      <c r="H50" s="55">
        <v>0.9561369713302877</v>
      </c>
      <c r="I50" s="55">
        <v>0.8590686799755907</v>
      </c>
      <c r="J50" s="55"/>
    </row>
    <row r="51" spans="1:10" ht="12" customHeight="1">
      <c r="A51" s="8">
        <v>72</v>
      </c>
      <c r="B51" s="55">
        <v>0.9638800559092903</v>
      </c>
      <c r="C51" s="55">
        <v>0.8816068355651655</v>
      </c>
      <c r="D51" s="55">
        <v>0.7902780652459437</v>
      </c>
      <c r="E51" s="55">
        <v>0.8819</v>
      </c>
      <c r="F51" s="5">
        <v>8819</v>
      </c>
      <c r="G51">
        <v>72</v>
      </c>
      <c r="H51" s="55">
        <v>0.9512584973763736</v>
      </c>
      <c r="I51" s="55">
        <v>0.845695469520302</v>
      </c>
      <c r="J51" s="55"/>
    </row>
    <row r="52" spans="1:10" ht="12" customHeight="1">
      <c r="A52" s="8">
        <v>73</v>
      </c>
      <c r="B52" s="55">
        <v>0.9594604808714843</v>
      </c>
      <c r="C52" s="55">
        <v>0.868809862998621</v>
      </c>
      <c r="D52" s="55">
        <v>0.7717673713951243</v>
      </c>
      <c r="E52" s="55">
        <v>0.8742</v>
      </c>
      <c r="F52" s="5">
        <v>8742</v>
      </c>
      <c r="G52">
        <v>73</v>
      </c>
      <c r="H52" s="55">
        <v>0.9456073286866421</v>
      </c>
      <c r="I52" s="55">
        <v>0.8310300659601776</v>
      </c>
      <c r="J52" s="55"/>
    </row>
    <row r="53" spans="1:10" ht="12" customHeight="1">
      <c r="A53" s="8">
        <v>74</v>
      </c>
      <c r="B53" s="55">
        <v>0.9544202123472139</v>
      </c>
      <c r="C53" s="55">
        <v>0.8546607309161349</v>
      </c>
      <c r="D53" s="55">
        <v>0.7521193969530926</v>
      </c>
      <c r="E53" s="55">
        <v>0.8661</v>
      </c>
      <c r="F53" s="5">
        <v>8661</v>
      </c>
      <c r="G53">
        <v>74</v>
      </c>
      <c r="H53" s="55">
        <v>0.9392251917301276</v>
      </c>
      <c r="I53" s="55">
        <v>0.815155510616828</v>
      </c>
      <c r="J53" s="55"/>
    </row>
    <row r="54" spans="1:10" ht="12" customHeight="1">
      <c r="A54" s="8">
        <v>75</v>
      </c>
      <c r="B54" s="55">
        <v>0.9486311034816353</v>
      </c>
      <c r="C54" s="55">
        <v>0.8390700481982173</v>
      </c>
      <c r="D54" s="55">
        <v>0.7313257561837233</v>
      </c>
      <c r="E54" s="55">
        <v>0.8577</v>
      </c>
      <c r="F54" s="5">
        <v>8577</v>
      </c>
      <c r="G54">
        <v>75</v>
      </c>
      <c r="H54" s="55">
        <v>0.9321168980843197</v>
      </c>
      <c r="I54" s="55">
        <v>0.7981668836313293</v>
      </c>
      <c r="J54" s="55"/>
    </row>
    <row r="55" spans="1:4" ht="12.75">
      <c r="A55" s="8">
        <v>76</v>
      </c>
      <c r="B55" s="55">
        <v>0.9418568156077035</v>
      </c>
      <c r="C55" s="55">
        <v>0.8219391722438627</v>
      </c>
      <c r="D55" s="55">
        <v>0.7093858366638025</v>
      </c>
    </row>
    <row r="56" spans="1:4" ht="12.75">
      <c r="A56" s="8">
        <v>77</v>
      </c>
      <c r="B56" s="55">
        <v>0.9338933950332134</v>
      </c>
      <c r="C56" s="55">
        <v>0.8032645278111884</v>
      </c>
      <c r="D56" s="55">
        <v>0.6863997118083188</v>
      </c>
    </row>
    <row r="57" spans="1:4" ht="12.75">
      <c r="A57" s="8">
        <v>78</v>
      </c>
      <c r="B57" s="55">
        <v>0.9247337527338219</v>
      </c>
      <c r="C57" s="55">
        <v>0.7832512835915637</v>
      </c>
      <c r="D57" s="55">
        <v>0.6626599312096235</v>
      </c>
    </row>
    <row r="58" spans="1:4" ht="12.75">
      <c r="A58" s="8">
        <v>79</v>
      </c>
      <c r="B58" s="55">
        <v>0.914684358021225</v>
      </c>
      <c r="C58" s="55">
        <v>0.762344468546352</v>
      </c>
      <c r="D58" s="55">
        <v>0.6386548288818723</v>
      </c>
    </row>
    <row r="59" spans="1:4" ht="12.75">
      <c r="A59" s="8">
        <v>80</v>
      </c>
      <c r="B59" s="55">
        <v>0.9035936983904348</v>
      </c>
      <c r="C59" s="55">
        <v>0.740526112514651</v>
      </c>
      <c r="D59" s="55">
        <v>0.6144569555673342</v>
      </c>
    </row>
    <row r="60" spans="1:4" ht="12.75">
      <c r="A60" s="8">
        <v>81</v>
      </c>
      <c r="B60" s="55">
        <v>0.8917864715462969</v>
      </c>
      <c r="C60" s="55">
        <v>0.7181261182909677</v>
      </c>
      <c r="D60" s="55">
        <v>0.5904065210277293</v>
      </c>
    </row>
    <row r="61" spans="1:4" ht="12.75">
      <c r="A61" s="8">
        <v>82</v>
      </c>
      <c r="B61" s="55">
        <v>0.8791374746441817</v>
      </c>
      <c r="C61" s="55">
        <v>0.695086922091669</v>
      </c>
      <c r="D61" s="55">
        <v>0.5664992369441298</v>
      </c>
    </row>
    <row r="62" spans="1:4" ht="12.75">
      <c r="A62" s="8">
        <v>83</v>
      </c>
      <c r="B62" s="55">
        <v>0.8656546123528387</v>
      </c>
      <c r="C62" s="55">
        <v>0.6714779623132784</v>
      </c>
      <c r="D62" s="55">
        <v>0.5428161356403419</v>
      </c>
    </row>
    <row r="63" spans="1:4" ht="12.75">
      <c r="A63" s="8">
        <v>84</v>
      </c>
      <c r="B63" s="55">
        <v>0.8510802964157264</v>
      </c>
      <c r="C63" s="55">
        <v>0.6471721765084725</v>
      </c>
      <c r="D63" s="55">
        <v>0.5192580771326076</v>
      </c>
    </row>
    <row r="64" spans="1:4" ht="12.75">
      <c r="A64" s="8">
        <v>85</v>
      </c>
      <c r="B64" s="55">
        <v>0.8347494085934287</v>
      </c>
      <c r="C64" s="55">
        <v>0.6218156415008107</v>
      </c>
      <c r="D64" s="55">
        <v>0.49554004184628675</v>
      </c>
    </row>
    <row r="65" spans="1:4" ht="12.75">
      <c r="A65" s="8">
        <v>86</v>
      </c>
      <c r="B65" s="55">
        <v>0.8164177198426612</v>
      </c>
      <c r="C65" s="55">
        <v>0.5954871503844492</v>
      </c>
      <c r="D65" s="55">
        <v>0.4717170663599016</v>
      </c>
    </row>
    <row r="66" spans="1:4" ht="12.75">
      <c r="A66" s="8">
        <v>87</v>
      </c>
      <c r="B66" s="55">
        <v>0.7959383832799807</v>
      </c>
      <c r="C66" s="55">
        <v>0.5683933903432948</v>
      </c>
      <c r="D66" s="55">
        <v>0.44792287796140423</v>
      </c>
    </row>
  </sheetData>
  <sheetProtection/>
  <printOptions/>
  <pageMargins left="0.89" right="0.75" top="0.67" bottom="0.31" header="0.32" footer="0.21"/>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61"/>
  <dimension ref="A1:K91"/>
  <sheetViews>
    <sheetView zoomScalePageLayoutView="0" workbookViewId="0" topLeftCell="A1">
      <pane xSplit="1" ySplit="11" topLeftCell="B12" activePane="bottomRight" state="frozen"/>
      <selection pane="topLeft" activeCell="A1" sqref="A1:F1"/>
      <selection pane="topRight" activeCell="A1" sqref="A1:F1"/>
      <selection pane="bottomLeft" activeCell="A1" sqref="A1:F1"/>
      <selection pane="bottomRight" activeCell="A1" sqref="A1:F1"/>
    </sheetView>
  </sheetViews>
  <sheetFormatPr defaultColWidth="9.33203125" defaultRowHeight="12.75"/>
  <cols>
    <col min="1" max="1" width="19.33203125" style="0" customWidth="1"/>
    <col min="2" max="2" width="13.5" style="5" bestFit="1" customWidth="1"/>
    <col min="3" max="3" width="11" style="5" customWidth="1"/>
    <col min="4" max="4" width="18.83203125" style="5" hidden="1" customWidth="1"/>
    <col min="5" max="5" width="5.16015625" style="0" hidden="1" customWidth="1"/>
    <col min="6" max="6" width="16.83203125" style="0" hidden="1" customWidth="1"/>
    <col min="7" max="7" width="12.16015625" style="0" hidden="1" customWidth="1"/>
    <col min="9" max="9" width="14" style="0" bestFit="1" customWidth="1"/>
  </cols>
  <sheetData>
    <row r="1" ht="12.75">
      <c r="A1" s="2" t="s">
        <v>109</v>
      </c>
    </row>
    <row r="2" ht="12.75">
      <c r="F2" t="s">
        <v>66</v>
      </c>
    </row>
    <row r="3" spans="1:7" ht="12.75">
      <c r="A3" s="6" t="s">
        <v>64</v>
      </c>
      <c r="B3" s="109">
        <v>0.07</v>
      </c>
      <c r="C3" s="5" t="s">
        <v>139</v>
      </c>
      <c r="F3" t="s">
        <v>67</v>
      </c>
      <c r="G3" s="110">
        <v>0.06</v>
      </c>
    </row>
    <row r="4" spans="1:7" ht="12.75">
      <c r="A4" t="s">
        <v>65</v>
      </c>
      <c r="B4" s="5">
        <v>2294</v>
      </c>
      <c r="C4" s="54" t="s">
        <v>70</v>
      </c>
      <c r="F4" t="s">
        <v>68</v>
      </c>
      <c r="G4">
        <v>2984</v>
      </c>
    </row>
    <row r="5" spans="1:7" ht="12.75">
      <c r="A5" t="s">
        <v>63</v>
      </c>
      <c r="F5" t="s">
        <v>69</v>
      </c>
      <c r="G5">
        <v>1</v>
      </c>
    </row>
    <row r="6" spans="1:2" ht="12.75">
      <c r="A6" t="s">
        <v>106</v>
      </c>
      <c r="B6" s="111">
        <f>Calculations!E7</f>
        <v>57.08721461187214</v>
      </c>
    </row>
    <row r="7" spans="1:3" ht="12.75" hidden="1">
      <c r="A7" t="s">
        <v>107</v>
      </c>
      <c r="B7" s="111">
        <f>B6-INT(B6)</f>
        <v>0.08721461187214175</v>
      </c>
      <c r="C7" s="111">
        <f>1-B7</f>
        <v>0.9127853881278583</v>
      </c>
    </row>
    <row r="8" spans="1:7" ht="12" customHeight="1">
      <c r="A8" t="s">
        <v>103</v>
      </c>
      <c r="B8" s="5">
        <f>VLOOKUP(INT($B$6),$A$12:$B$68,2,FALSE)</f>
        <v>14.933376807567077</v>
      </c>
      <c r="G8" s="5">
        <f>VLOOKUP(INT($B$6),$F$12:$G$56,2)</f>
        <v>11.299325679523628</v>
      </c>
    </row>
    <row r="9" spans="1:7" ht="12" customHeight="1" hidden="1">
      <c r="A9" t="s">
        <v>104</v>
      </c>
      <c r="B9" s="5">
        <f>VLOOKUP(INT($B$6)+1,$A$12:$B$56,2)</f>
        <v>14.589535338240603</v>
      </c>
      <c r="G9" s="5">
        <f>VLOOKUP(INT($B$6)+1,$F$12:$G$56,2)</f>
        <v>11.069446632849349</v>
      </c>
    </row>
    <row r="10" spans="1:7" ht="12.75" hidden="1">
      <c r="A10" s="9" t="s">
        <v>105</v>
      </c>
      <c r="B10" s="5">
        <f>B8*$C$7+B9*$B$7</f>
        <v>14.903388807274222</v>
      </c>
      <c r="G10" s="5">
        <f>G8*$C$7+G9*$B$7</f>
        <v>11.279276867690392</v>
      </c>
    </row>
    <row r="11" spans="1:7" ht="13.5" customHeight="1">
      <c r="A11" s="8" t="s">
        <v>15</v>
      </c>
      <c r="B11" s="7" t="s">
        <v>102</v>
      </c>
      <c r="C11" s="7"/>
      <c r="D11" s="7" t="s">
        <v>19</v>
      </c>
      <c r="G11" s="7" t="s">
        <v>102</v>
      </c>
    </row>
    <row r="12" spans="1:7" ht="12" customHeight="1">
      <c r="A12" s="8">
        <v>31</v>
      </c>
      <c r="B12" s="55">
        <v>21.381836910176727</v>
      </c>
      <c r="C12" s="55"/>
      <c r="D12" s="55">
        <v>0.9956</v>
      </c>
      <c r="F12">
        <v>31</v>
      </c>
      <c r="G12" s="55">
        <v>15.394084502696083</v>
      </c>
    </row>
    <row r="13" spans="1:7" ht="12" customHeight="1">
      <c r="A13" s="8">
        <f aca="true" t="shared" si="0" ref="A13:A29">A12+1</f>
        <v>32</v>
      </c>
      <c r="B13" s="55">
        <v>21.222302266363698</v>
      </c>
      <c r="C13" s="55"/>
      <c r="D13" s="55">
        <v>0.9952</v>
      </c>
      <c r="F13">
        <v>32</v>
      </c>
      <c r="G13" s="55">
        <v>15.303213497792163</v>
      </c>
    </row>
    <row r="14" spans="1:7" ht="12" customHeight="1">
      <c r="A14" s="8">
        <f t="shared" si="0"/>
        <v>33</v>
      </c>
      <c r="B14" s="55">
        <v>21.056823276679765</v>
      </c>
      <c r="C14" s="55"/>
      <c r="D14" s="55">
        <v>0.9948</v>
      </c>
      <c r="F14">
        <v>33</v>
      </c>
      <c r="G14" s="55">
        <v>15.207282074533119</v>
      </c>
    </row>
    <row r="15" spans="1:7" ht="12" customHeight="1">
      <c r="A15" s="8">
        <f t="shared" si="0"/>
        <v>34</v>
      </c>
      <c r="B15" s="55">
        <v>20.88496569950284</v>
      </c>
      <c r="C15" s="55"/>
      <c r="D15" s="55">
        <v>0.9944</v>
      </c>
      <c r="F15">
        <v>34</v>
      </c>
      <c r="G15" s="55">
        <v>15.106020738724155</v>
      </c>
    </row>
    <row r="16" spans="1:7" ht="12" customHeight="1">
      <c r="A16" s="8">
        <f t="shared" si="0"/>
        <v>35</v>
      </c>
      <c r="B16" s="55">
        <v>20.70630368756023</v>
      </c>
      <c r="C16" s="55"/>
      <c r="D16" s="55">
        <v>0.9939</v>
      </c>
      <c r="F16">
        <v>35</v>
      </c>
      <c r="G16" s="55">
        <v>14.999931352344928</v>
      </c>
    </row>
    <row r="17" spans="1:7" ht="12" customHeight="1">
      <c r="A17" s="8">
        <f t="shared" si="0"/>
        <v>36</v>
      </c>
      <c r="B17" s="55">
        <v>20.520587603244003</v>
      </c>
      <c r="C17" s="55"/>
      <c r="D17" s="55">
        <v>0.9933</v>
      </c>
      <c r="F17">
        <v>36</v>
      </c>
      <c r="G17" s="55">
        <v>14.888882641418325</v>
      </c>
    </row>
    <row r="18" spans="1:7" ht="12" customHeight="1">
      <c r="A18" s="8">
        <f t="shared" si="0"/>
        <v>37</v>
      </c>
      <c r="B18" s="55">
        <v>20.327723616337636</v>
      </c>
      <c r="C18" s="55"/>
      <c r="D18" s="55">
        <v>0.9927</v>
      </c>
      <c r="F18">
        <v>37</v>
      </c>
      <c r="G18" s="55">
        <v>14.772760244486669</v>
      </c>
    </row>
    <row r="19" spans="1:7" ht="12" customHeight="1">
      <c r="A19" s="8">
        <f t="shared" si="0"/>
        <v>38</v>
      </c>
      <c r="B19" s="55">
        <v>20.127794037122605</v>
      </c>
      <c r="C19" s="55"/>
      <c r="D19" s="55">
        <v>0.9921</v>
      </c>
      <c r="F19">
        <v>38</v>
      </c>
      <c r="G19" s="55">
        <v>14.651451235201971</v>
      </c>
    </row>
    <row r="20" spans="1:7" ht="12" customHeight="1">
      <c r="A20" s="8">
        <f t="shared" si="0"/>
        <v>39</v>
      </c>
      <c r="B20" s="55">
        <v>19.92089341605799</v>
      </c>
      <c r="C20" s="55"/>
      <c r="D20" s="55">
        <v>0.9913</v>
      </c>
      <c r="F20">
        <v>39</v>
      </c>
      <c r="G20" s="55">
        <v>14.524888242377765</v>
      </c>
    </row>
    <row r="21" spans="1:7" ht="12" customHeight="1">
      <c r="A21" s="8">
        <f t="shared" si="0"/>
        <v>40</v>
      </c>
      <c r="B21" s="55">
        <v>19.706966058622058</v>
      </c>
      <c r="C21" s="55"/>
      <c r="D21" s="55">
        <v>0.9905</v>
      </c>
      <c r="F21">
        <v>40</v>
      </c>
      <c r="G21" s="55">
        <v>14.392811567186646</v>
      </c>
    </row>
    <row r="22" spans="1:7" ht="12" customHeight="1">
      <c r="A22" s="8">
        <f t="shared" si="0"/>
        <v>41</v>
      </c>
      <c r="B22" s="55">
        <v>19.485965021874584</v>
      </c>
      <c r="C22" s="55"/>
      <c r="D22" s="55">
        <v>0.9896</v>
      </c>
      <c r="F22">
        <v>41</v>
      </c>
      <c r="G22" s="55">
        <v>14.255146405663213</v>
      </c>
    </row>
    <row r="23" spans="1:7" ht="12" customHeight="1">
      <c r="A23" s="8">
        <f t="shared" si="0"/>
        <v>42</v>
      </c>
      <c r="B23" s="55">
        <v>19.2577918521116</v>
      </c>
      <c r="C23" s="55"/>
      <c r="D23" s="55">
        <v>0.9887</v>
      </c>
      <c r="F23">
        <v>42</v>
      </c>
      <c r="G23" s="55">
        <v>14.111860029959388</v>
      </c>
    </row>
    <row r="24" spans="1:7" ht="12" customHeight="1">
      <c r="A24" s="8">
        <f t="shared" si="0"/>
        <v>43</v>
      </c>
      <c r="B24" s="55">
        <v>19.022354287010124</v>
      </c>
      <c r="C24" s="55"/>
      <c r="D24" s="55">
        <v>0.9876</v>
      </c>
      <c r="F24">
        <v>43</v>
      </c>
      <c r="G24" s="55">
        <v>13.962932386937966</v>
      </c>
    </row>
    <row r="25" spans="1:7" ht="12" customHeight="1">
      <c r="A25" s="8">
        <f t="shared" si="0"/>
        <v>44</v>
      </c>
      <c r="B25" s="55">
        <v>18.779391763976403</v>
      </c>
      <c r="C25" s="55"/>
      <c r="D25" s="55">
        <v>0.9865</v>
      </c>
      <c r="F25">
        <v>44</v>
      </c>
      <c r="G25" s="55">
        <v>13.808412018555867</v>
      </c>
    </row>
    <row r="26" spans="1:7" ht="12" customHeight="1">
      <c r="A26" s="8">
        <f t="shared" si="0"/>
        <v>45</v>
      </c>
      <c r="B26" s="55">
        <v>18.52866602884488</v>
      </c>
      <c r="C26" s="55"/>
      <c r="D26" s="55">
        <v>0.9853</v>
      </c>
      <c r="F26">
        <v>45</v>
      </c>
      <c r="G26" s="55">
        <v>13.648076076793563</v>
      </c>
    </row>
    <row r="27" spans="1:7" ht="12" customHeight="1">
      <c r="A27" s="8">
        <f t="shared" si="0"/>
        <v>46</v>
      </c>
      <c r="B27" s="55">
        <v>18.270072148799702</v>
      </c>
      <c r="C27" s="55"/>
      <c r="D27" s="55">
        <v>0.984</v>
      </c>
      <c r="F27">
        <v>46</v>
      </c>
      <c r="G27" s="55">
        <v>13.481997168412134</v>
      </c>
    </row>
    <row r="28" spans="1:7" ht="12" customHeight="1">
      <c r="A28" s="8">
        <f t="shared" si="0"/>
        <v>47</v>
      </c>
      <c r="B28" s="55">
        <v>18.003672015004998</v>
      </c>
      <c r="C28" s="55"/>
      <c r="D28" s="55">
        <v>0.9825</v>
      </c>
      <c r="F28">
        <v>47</v>
      </c>
      <c r="G28" s="55">
        <v>13.310311019081112</v>
      </c>
    </row>
    <row r="29" spans="1:7" ht="12" customHeight="1">
      <c r="A29" s="8">
        <f t="shared" si="0"/>
        <v>48</v>
      </c>
      <c r="B29" s="55">
        <v>17.729671329727662</v>
      </c>
      <c r="C29" s="55"/>
      <c r="D29" s="55">
        <v>0.9809</v>
      </c>
      <c r="F29">
        <v>48</v>
      </c>
      <c r="G29" s="55">
        <v>13.133242467071671</v>
      </c>
    </row>
    <row r="30" spans="1:7" ht="12" customHeight="1">
      <c r="A30" s="8">
        <v>49</v>
      </c>
      <c r="B30" s="55">
        <v>17.44812749098469</v>
      </c>
      <c r="C30" s="55"/>
      <c r="D30" s="55">
        <v>0.9792</v>
      </c>
      <c r="F30">
        <v>49</v>
      </c>
      <c r="G30" s="55">
        <v>12.950888759496237</v>
      </c>
    </row>
    <row r="31" spans="1:7" ht="12" customHeight="1">
      <c r="A31" s="8">
        <v>50</v>
      </c>
      <c r="B31" s="55">
        <v>17.158985423415526</v>
      </c>
      <c r="C31" s="55"/>
      <c r="D31" s="55">
        <v>0.9774</v>
      </c>
      <c r="F31">
        <v>50</v>
      </c>
      <c r="G31" s="55">
        <v>12.76291009025659</v>
      </c>
    </row>
    <row r="32" spans="1:7" ht="12" customHeight="1">
      <c r="A32" s="8">
        <v>51</v>
      </c>
      <c r="B32" s="55">
        <v>16.862303198448416</v>
      </c>
      <c r="C32" s="55"/>
      <c r="D32" s="55">
        <v>0.9754</v>
      </c>
      <c r="F32">
        <v>51</v>
      </c>
      <c r="G32" s="55">
        <v>12.569348154909962</v>
      </c>
    </row>
    <row r="33" spans="1:7" ht="12" customHeight="1">
      <c r="A33" s="8">
        <v>52</v>
      </c>
      <c r="B33" s="55">
        <v>16.558297263728296</v>
      </c>
      <c r="C33" s="55"/>
      <c r="D33" s="55">
        <v>0.9732</v>
      </c>
      <c r="F33">
        <v>52</v>
      </c>
      <c r="G33" s="55">
        <v>12.370496473688869</v>
      </c>
    </row>
    <row r="34" spans="1:7" ht="12" customHeight="1">
      <c r="A34" s="8">
        <v>53</v>
      </c>
      <c r="B34" s="55">
        <v>16.247284106867028</v>
      </c>
      <c r="C34" s="55"/>
      <c r="D34" s="55">
        <v>0.9709</v>
      </c>
      <c r="F34">
        <v>53</v>
      </c>
      <c r="G34" s="55">
        <v>12.16674593030391</v>
      </c>
    </row>
    <row r="35" spans="1:7" ht="12" customHeight="1">
      <c r="A35" s="8">
        <v>54</v>
      </c>
      <c r="B35" s="55">
        <v>15.929245751090079</v>
      </c>
      <c r="C35" s="55"/>
      <c r="D35" s="55">
        <v>0.9685</v>
      </c>
      <c r="F35">
        <v>54</v>
      </c>
      <c r="G35" s="55">
        <v>11.957906382297145</v>
      </c>
    </row>
    <row r="36" spans="1:7" ht="12" customHeight="1">
      <c r="A36" s="8">
        <v>55</v>
      </c>
      <c r="B36" s="55">
        <v>15.604030179124532</v>
      </c>
      <c r="C36" s="55"/>
      <c r="D36" s="55">
        <v>0.9658</v>
      </c>
      <c r="F36">
        <v>55</v>
      </c>
      <c r="G36" s="55">
        <v>11.743890776415473</v>
      </c>
    </row>
    <row r="37" spans="1:7" ht="12" customHeight="1">
      <c r="A37" s="8">
        <v>56</v>
      </c>
      <c r="B37" s="55">
        <v>15.271872940671772</v>
      </c>
      <c r="C37" s="55"/>
      <c r="D37" s="55">
        <v>0.9629</v>
      </c>
      <c r="F37">
        <v>56</v>
      </c>
      <c r="G37" s="55">
        <v>11.524263015822326</v>
      </c>
    </row>
    <row r="38" spans="1:8" ht="12" customHeight="1">
      <c r="A38" s="8">
        <v>57</v>
      </c>
      <c r="B38" s="55">
        <v>14.933376807567077</v>
      </c>
      <c r="C38" s="55">
        <v>14.933373934521818</v>
      </c>
      <c r="D38" s="55">
        <v>0.9598</v>
      </c>
      <c r="E38" s="5">
        <v>9598</v>
      </c>
      <c r="F38">
        <v>57</v>
      </c>
      <c r="G38" s="55">
        <v>11.299325679523628</v>
      </c>
      <c r="H38">
        <v>3</v>
      </c>
    </row>
    <row r="39" spans="1:7" ht="12" customHeight="1">
      <c r="A39" s="8">
        <v>58</v>
      </c>
      <c r="B39" s="55">
        <v>14.589535338240603</v>
      </c>
      <c r="C39" s="55">
        <v>14.589532336870127</v>
      </c>
      <c r="D39" s="55">
        <v>0.9565</v>
      </c>
      <c r="E39" s="5">
        <v>9565</v>
      </c>
      <c r="F39">
        <v>58</v>
      </c>
      <c r="G39" s="55">
        <v>11.069446632849349</v>
      </c>
    </row>
    <row r="40" spans="1:9" ht="12" customHeight="1">
      <c r="A40" s="8">
        <v>59</v>
      </c>
      <c r="B40" s="55">
        <v>14.24095456253112</v>
      </c>
      <c r="C40" s="55">
        <v>14.24095142483508</v>
      </c>
      <c r="D40" s="55">
        <v>0.953</v>
      </c>
      <c r="E40" s="5">
        <v>9530</v>
      </c>
      <c r="F40">
        <v>59</v>
      </c>
      <c r="G40" s="55">
        <v>10.835087279550956</v>
      </c>
      <c r="I40" t="s">
        <v>138</v>
      </c>
    </row>
    <row r="41" spans="1:10" ht="12" customHeight="1">
      <c r="A41" s="8">
        <v>60</v>
      </c>
      <c r="B41" s="55">
        <v>13.887935656596484</v>
      </c>
      <c r="C41" s="55">
        <v>13.887932373772951</v>
      </c>
      <c r="D41" s="55">
        <v>0.9492</v>
      </c>
      <c r="E41" s="5">
        <v>9492</v>
      </c>
      <c r="F41">
        <v>60</v>
      </c>
      <c r="G41" s="55">
        <v>10.59586651273023</v>
      </c>
      <c r="I41" t="s">
        <v>136</v>
      </c>
      <c r="J41" t="s">
        <v>137</v>
      </c>
    </row>
    <row r="42" spans="1:11" ht="12" customHeight="1">
      <c r="A42" s="8">
        <v>61</v>
      </c>
      <c r="B42" s="55">
        <v>13.531059803437111</v>
      </c>
      <c r="C42" s="55">
        <v>13.531056365705945</v>
      </c>
      <c r="D42" s="55">
        <v>0.9453</v>
      </c>
      <c r="E42" s="5">
        <v>9453</v>
      </c>
      <c r="F42">
        <v>61</v>
      </c>
      <c r="G42" s="55">
        <v>10.352217524746166</v>
      </c>
      <c r="H42">
        <v>1</v>
      </c>
      <c r="I42" s="130">
        <v>1540731.6827853965</v>
      </c>
      <c r="J42">
        <v>147445.77449303085</v>
      </c>
      <c r="K42" s="3">
        <v>13.531056076773178</v>
      </c>
    </row>
    <row r="43" spans="1:9" ht="12" customHeight="1">
      <c r="A43" s="8">
        <v>62</v>
      </c>
      <c r="B43" s="55">
        <v>13.1712068593472</v>
      </c>
      <c r="C43" s="55">
        <v>13.171203255729804</v>
      </c>
      <c r="D43" s="55">
        <v>0.941</v>
      </c>
      <c r="E43" s="5">
        <v>9410</v>
      </c>
      <c r="F43">
        <v>62</v>
      </c>
      <c r="G43" s="55">
        <v>10.104672229504997</v>
      </c>
      <c r="H43">
        <v>1</v>
      </c>
      <c r="I43" s="130">
        <v>41948.235743379846</v>
      </c>
    </row>
    <row r="44" spans="1:9" ht="12" customHeight="1">
      <c r="A44" s="8">
        <v>63</v>
      </c>
      <c r="B44" s="55">
        <v>12.809517377850689</v>
      </c>
      <c r="C44" s="55"/>
      <c r="D44" s="55">
        <v>0.9363</v>
      </c>
      <c r="E44" s="5">
        <v>9363</v>
      </c>
      <c r="F44">
        <v>63</v>
      </c>
      <c r="G44" s="55">
        <v>9.853863023301658</v>
      </c>
      <c r="I44" s="130">
        <v>39131.799601921135</v>
      </c>
    </row>
    <row r="45" spans="1:9" ht="12" customHeight="1">
      <c r="A45" s="8">
        <v>64</v>
      </c>
      <c r="B45" s="55">
        <v>12.447174224166426</v>
      </c>
      <c r="C45" s="55"/>
      <c r="D45" s="55">
        <v>0.9315</v>
      </c>
      <c r="E45" s="5">
        <v>9315</v>
      </c>
      <c r="F45">
        <v>64</v>
      </c>
      <c r="G45" s="55">
        <v>9.600544945336708</v>
      </c>
      <c r="I45" s="130">
        <v>36425.284909648915</v>
      </c>
    </row>
    <row r="46" spans="1:9" ht="12" customHeight="1">
      <c r="A46" s="8">
        <v>65</v>
      </c>
      <c r="B46" s="55">
        <v>12.085011688653841</v>
      </c>
      <c r="C46" s="55"/>
      <c r="D46" s="55">
        <v>0.9263</v>
      </c>
      <c r="E46" s="5">
        <v>9263</v>
      </c>
      <c r="F46">
        <v>65</v>
      </c>
      <c r="G46" s="55">
        <v>9.34521708601059</v>
      </c>
      <c r="I46" s="130">
        <v>33827.8953893712</v>
      </c>
    </row>
    <row r="47" spans="1:9" ht="12" customHeight="1">
      <c r="A47" s="8">
        <v>66</v>
      </c>
      <c r="B47" s="55">
        <v>11.723515585632258</v>
      </c>
      <c r="C47" s="55"/>
      <c r="D47" s="55">
        <v>0.921</v>
      </c>
      <c r="E47" s="5">
        <v>9210</v>
      </c>
      <c r="F47">
        <v>66</v>
      </c>
      <c r="G47" s="55">
        <v>9.088833284400538</v>
      </c>
      <c r="I47" s="130">
        <v>31338.98285140914</v>
      </c>
    </row>
    <row r="48" spans="1:9" ht="12" customHeight="1">
      <c r="A48" s="8">
        <v>67</v>
      </c>
      <c r="B48" s="55">
        <v>11.362859223315624</v>
      </c>
      <c r="C48" s="55"/>
      <c r="D48" s="55">
        <v>0.9153</v>
      </c>
      <c r="E48" s="5">
        <v>9153</v>
      </c>
      <c r="F48">
        <v>67</v>
      </c>
      <c r="G48" s="55">
        <v>8.83251293878797</v>
      </c>
      <c r="I48" s="130">
        <v>28957.924578938935</v>
      </c>
    </row>
    <row r="49" spans="1:9" ht="12" customHeight="1">
      <c r="A49" s="8">
        <v>68</v>
      </c>
      <c r="B49" s="55">
        <v>11.002900368957064</v>
      </c>
      <c r="C49" s="55"/>
      <c r="D49" s="55">
        <v>0.9092</v>
      </c>
      <c r="E49" s="5">
        <v>9092</v>
      </c>
      <c r="F49">
        <v>68</v>
      </c>
      <c r="G49" s="55">
        <v>8.575986307576505</v>
      </c>
      <c r="I49" s="130">
        <v>26684.02084314255</v>
      </c>
    </row>
    <row r="50" spans="1:9" ht="12" customHeight="1">
      <c r="A50" s="8">
        <v>69</v>
      </c>
      <c r="B50" s="55">
        <v>10.642701733912462</v>
      </c>
      <c r="C50" s="55"/>
      <c r="D50" s="55">
        <v>0.9027</v>
      </c>
      <c r="E50" s="5">
        <v>9027</v>
      </c>
      <c r="F50">
        <v>69</v>
      </c>
      <c r="G50" s="55">
        <v>8.318127114955692</v>
      </c>
      <c r="I50" s="130">
        <v>24516.350878204437</v>
      </c>
    </row>
    <row r="51" spans="1:9" ht="12" customHeight="1">
      <c r="A51" s="8">
        <v>70</v>
      </c>
      <c r="B51" s="55">
        <v>10.281398005633006</v>
      </c>
      <c r="C51" s="55"/>
      <c r="D51" s="55">
        <v>0.896</v>
      </c>
      <c r="E51" s="5">
        <v>8960</v>
      </c>
      <c r="F51">
        <v>70</v>
      </c>
      <c r="G51" s="55">
        <v>8.057854432052245</v>
      </c>
      <c r="I51" s="130">
        <v>22453.685971339168</v>
      </c>
    </row>
    <row r="52" spans="1:9" ht="12" customHeight="1">
      <c r="A52" s="8">
        <v>71</v>
      </c>
      <c r="B52" s="55">
        <v>9.918925071918421</v>
      </c>
      <c r="C52" s="55"/>
      <c r="D52" s="55">
        <v>0.8891</v>
      </c>
      <c r="E52" s="5">
        <v>8891</v>
      </c>
      <c r="F52">
        <v>71</v>
      </c>
      <c r="G52" s="55">
        <v>7.795591819562439</v>
      </c>
      <c r="I52" s="130">
        <v>20494.624158876984</v>
      </c>
    </row>
    <row r="53" spans="1:9" ht="12" customHeight="1">
      <c r="A53" s="8">
        <v>72</v>
      </c>
      <c r="B53" s="55">
        <v>9.555974839585756</v>
      </c>
      <c r="C53" s="55"/>
      <c r="D53" s="55">
        <v>0.8819</v>
      </c>
      <c r="E53" s="5">
        <v>8819</v>
      </c>
      <c r="F53">
        <v>72</v>
      </c>
      <c r="G53" s="55">
        <v>7.531791355386184</v>
      </c>
      <c r="I53" s="130">
        <v>18637.798254669287</v>
      </c>
    </row>
    <row r="54" spans="1:9" ht="12" customHeight="1">
      <c r="A54" s="8">
        <v>73</v>
      </c>
      <c r="B54" s="55">
        <v>9.193920199809575</v>
      </c>
      <c r="C54" s="55"/>
      <c r="D54" s="55">
        <v>0.8742</v>
      </c>
      <c r="E54" s="5">
        <v>8742</v>
      </c>
      <c r="F54">
        <v>73</v>
      </c>
      <c r="G54" s="55">
        <v>7.26693841847762</v>
      </c>
      <c r="I54" s="130">
        <v>16882.02978314179</v>
      </c>
    </row>
    <row r="55" spans="1:9" ht="12" customHeight="1">
      <c r="A55" s="8">
        <v>74</v>
      </c>
      <c r="B55" s="55">
        <v>8.83275426631265</v>
      </c>
      <c r="C55" s="55"/>
      <c r="D55" s="55">
        <v>0.8661</v>
      </c>
      <c r="E55" s="5">
        <v>8661</v>
      </c>
      <c r="F55">
        <v>74</v>
      </c>
      <c r="G55" s="55">
        <v>7.0024912613479735</v>
      </c>
      <c r="I55" s="130">
        <v>15226.226132523909</v>
      </c>
    </row>
    <row r="56" spans="1:9" ht="12" customHeight="1">
      <c r="A56" s="8">
        <v>75</v>
      </c>
      <c r="B56" s="55">
        <v>8.47171011030704</v>
      </c>
      <c r="C56" s="55"/>
      <c r="D56" s="55">
        <v>0.8577</v>
      </c>
      <c r="E56" s="5">
        <v>8577</v>
      </c>
      <c r="F56">
        <v>75</v>
      </c>
      <c r="G56" s="55">
        <v>6.739252437244983</v>
      </c>
      <c r="I56" s="130">
        <v>13669.096727145756</v>
      </c>
    </row>
    <row r="57" spans="1:9" ht="12.75">
      <c r="A57" s="8">
        <v>76</v>
      </c>
      <c r="B57" s="55">
        <v>8.111414619330517</v>
      </c>
      <c r="I57" s="130">
        <v>12209.205288815361</v>
      </c>
    </row>
    <row r="58" spans="1:9" ht="12.75">
      <c r="A58" s="8">
        <v>77</v>
      </c>
      <c r="B58" s="55">
        <v>7.753717465233665</v>
      </c>
      <c r="I58" s="130">
        <v>10845.242028007611</v>
      </c>
    </row>
    <row r="59" spans="1:9" ht="12.75">
      <c r="A59" s="8">
        <v>78</v>
      </c>
      <c r="B59" s="55">
        <v>7.4015839344398175</v>
      </c>
      <c r="I59" s="130">
        <v>9576.191545063746</v>
      </c>
    </row>
    <row r="60" spans="1:9" ht="12.75">
      <c r="A60" s="8">
        <v>79</v>
      </c>
      <c r="B60" s="55">
        <v>7.05807404130336</v>
      </c>
      <c r="I60" s="130">
        <v>8401.330156380289</v>
      </c>
    </row>
    <row r="61" spans="1:9" ht="12.75">
      <c r="A61" s="8">
        <v>80</v>
      </c>
      <c r="B61" s="55">
        <v>6.725011000531015</v>
      </c>
      <c r="I61" s="130">
        <v>7319.964945391167</v>
      </c>
    </row>
    <row r="62" spans="1:9" ht="12.75">
      <c r="A62" s="8">
        <v>81</v>
      </c>
      <c r="B62" s="55">
        <v>6.403266835467816</v>
      </c>
      <c r="I62" s="130">
        <v>6331.089693372792</v>
      </c>
    </row>
    <row r="63" spans="1:9" ht="12.75">
      <c r="A63" s="8">
        <v>82</v>
      </c>
      <c r="B63" s="55">
        <v>6.092844390630664</v>
      </c>
      <c r="I63" s="130">
        <v>5433.144386677888</v>
      </c>
    </row>
    <row r="64" spans="1:9" ht="12.75">
      <c r="A64" s="8">
        <v>83</v>
      </c>
      <c r="B64" s="55">
        <v>5.7929361972817</v>
      </c>
      <c r="I64" s="130">
        <v>4623.855637089071</v>
      </c>
    </row>
    <row r="65" spans="1:9" ht="12.75">
      <c r="A65" s="8">
        <v>84</v>
      </c>
      <c r="B65" s="55">
        <v>5.5008055935617595</v>
      </c>
      <c r="I65" s="130">
        <v>3900.0865450423453</v>
      </c>
    </row>
    <row r="66" spans="1:9" ht="12.75">
      <c r="A66" s="8">
        <v>85</v>
      </c>
      <c r="B66" s="55">
        <v>5.213847915850503</v>
      </c>
      <c r="I66" s="130">
        <v>3257.8297229701698</v>
      </c>
    </row>
    <row r="67" spans="1:9" ht="12.75">
      <c r="A67" s="8">
        <v>86</v>
      </c>
      <c r="B67" s="55">
        <v>4.931445333153847</v>
      </c>
      <c r="I67" s="130">
        <v>2692.518044922105</v>
      </c>
    </row>
    <row r="68" spans="1:9" ht="12.75">
      <c r="A68" s="8">
        <v>87</v>
      </c>
      <c r="B68" s="55">
        <v>4.654786601427487</v>
      </c>
      <c r="I68" s="130">
        <v>2199.371802646487</v>
      </c>
    </row>
    <row r="69" spans="1:9" ht="12.75">
      <c r="A69" s="8">
        <v>88</v>
      </c>
      <c r="I69" s="130">
        <v>1773.5935178838097</v>
      </c>
    </row>
    <row r="70" spans="1:9" ht="12.75">
      <c r="A70" s="8">
        <v>89</v>
      </c>
      <c r="I70" s="130">
        <v>1410.384374475919</v>
      </c>
    </row>
    <row r="71" spans="1:9" ht="12.75">
      <c r="A71" s="8">
        <v>90</v>
      </c>
      <c r="I71" s="130">
        <v>1104.787718207933</v>
      </c>
    </row>
    <row r="72" spans="1:9" ht="12.75">
      <c r="A72" s="8">
        <v>91</v>
      </c>
      <c r="I72" s="130">
        <v>851.5598535856225</v>
      </c>
    </row>
    <row r="73" spans="1:9" ht="12.75">
      <c r="A73" s="8">
        <v>92</v>
      </c>
      <c r="I73" s="130">
        <v>645.1830498395215</v>
      </c>
    </row>
    <row r="74" spans="1:9" ht="12.75">
      <c r="A74" s="8">
        <v>93</v>
      </c>
      <c r="I74" s="130">
        <v>479.95789759444494</v>
      </c>
    </row>
    <row r="75" spans="1:9" ht="12.75">
      <c r="A75" s="8">
        <v>94</v>
      </c>
      <c r="I75" s="130">
        <v>350.1881343597777</v>
      </c>
    </row>
    <row r="76" spans="1:9" ht="12.75">
      <c r="A76" s="8">
        <v>95</v>
      </c>
      <c r="I76" s="130">
        <v>250.37930477349403</v>
      </c>
    </row>
    <row r="77" spans="1:9" ht="12.75">
      <c r="A77" s="8">
        <v>96</v>
      </c>
      <c r="I77" s="130">
        <v>175.33329761894169</v>
      </c>
    </row>
    <row r="78" spans="1:9" ht="12.75">
      <c r="A78" s="8">
        <v>97</v>
      </c>
      <c r="I78" s="130">
        <v>120.22402637954154</v>
      </c>
    </row>
    <row r="79" spans="1:9" ht="12.75">
      <c r="A79" s="8">
        <v>98</v>
      </c>
      <c r="I79" s="130">
        <v>80.70805803825067</v>
      </c>
    </row>
    <row r="80" spans="1:9" ht="12.75">
      <c r="A80" s="8">
        <v>99</v>
      </c>
      <c r="I80" s="130">
        <v>53.02771405754186</v>
      </c>
    </row>
    <row r="81" spans="1:9" ht="12.75">
      <c r="A81" s="8">
        <v>100</v>
      </c>
      <c r="I81" s="130">
        <v>34.07615787011859</v>
      </c>
    </row>
    <row r="82" spans="1:9" ht="12.75">
      <c r="A82" s="8">
        <v>101</v>
      </c>
      <c r="I82" s="130">
        <v>21.394174819372896</v>
      </c>
    </row>
    <row r="83" spans="1:9" ht="12.75">
      <c r="A83" s="8">
        <v>102</v>
      </c>
      <c r="I83" s="130">
        <v>13.104068916943238</v>
      </c>
    </row>
    <row r="84" spans="1:9" ht="12.75">
      <c r="A84" s="8">
        <v>103</v>
      </c>
      <c r="I84" s="130">
        <v>7.816333037002852</v>
      </c>
    </row>
    <row r="85" spans="1:9" ht="12.75">
      <c r="A85" s="8">
        <v>104</v>
      </c>
      <c r="I85" s="130">
        <v>4.531910305298111</v>
      </c>
    </row>
    <row r="86" spans="1:9" ht="12.75">
      <c r="A86" s="8">
        <v>105</v>
      </c>
      <c r="I86" s="130">
        <v>2.5506771322320194</v>
      </c>
    </row>
    <row r="87" spans="1:9" ht="12.75">
      <c r="A87" s="8">
        <v>106</v>
      </c>
      <c r="I87" s="130">
        <v>1.3924955448885177</v>
      </c>
    </row>
    <row r="88" spans="1:9" ht="12.75">
      <c r="A88" s="8">
        <v>107</v>
      </c>
      <c r="I88" s="130">
        <v>0.7366997858820572</v>
      </c>
    </row>
    <row r="89" spans="1:9" ht="12.75">
      <c r="A89" s="8">
        <v>108</v>
      </c>
      <c r="I89" s="130">
        <v>0.37652076678035756</v>
      </c>
    </row>
    <row r="90" spans="1:9" ht="12.75">
      <c r="A90" s="8">
        <v>109</v>
      </c>
      <c r="I90" s="130">
        <v>0.1842142646935422</v>
      </c>
    </row>
    <row r="91" spans="1:9" ht="12.75">
      <c r="A91" s="8">
        <v>110</v>
      </c>
      <c r="I91" s="130">
        <v>0.08434370603800374</v>
      </c>
    </row>
  </sheetData>
  <sheetProtection/>
  <printOptions/>
  <pageMargins left="0.89" right="0.75" top="0.67" bottom="0.31" header="0.32" footer="0.21"/>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 Pennington</dc:creator>
  <cp:keywords/>
  <dc:description/>
  <cp:lastModifiedBy>Stevens Phillip</cp:lastModifiedBy>
  <cp:lastPrinted>2013-05-21T14:27:28Z</cp:lastPrinted>
  <dcterms:created xsi:type="dcterms:W3CDTF">1999-01-20T15:01:23Z</dcterms:created>
  <dcterms:modified xsi:type="dcterms:W3CDTF">2013-05-22T20:58:46Z</dcterms:modified>
  <cp:category/>
  <cp:version/>
  <cp:contentType/>
  <cp:contentStatus/>
</cp:coreProperties>
</file>